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1" sheetId="1" r:id="rId4"/>
  </sheets>
  <definedNames/>
  <calcPr/>
  <extLst>
    <ext uri="GoogleSheetsCustomDataVersion2">
      <go:sheetsCustomData xmlns:go="http://customooxmlschemas.google.com/" r:id="rId5" roundtripDataChecksum="V9JLaOw9fMt5Zr7PthdxdRyJ8IgOV5/Xnx9f1ehY+uk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45">
      <text>
        <t xml:space="preserve">======
ID#AAAA3o1SDE8
Ksenia Sazonova    (2023-08-08 08:41:33)
Det er viktig at navnene du legger inn her stemmer overens med lista. Skriver du dem inn manuelt, må du bruke komma mellom navnene.</t>
      </text>
    </comment>
    <comment authorId="0" ref="I45">
      <text>
        <t xml:space="preserve">======
ID#AAAA3o1SDE4
Ksenia Sazonova    (2023-08-08 08:40:09)
Bruk det hele navnet, slik det står i lista.</t>
      </text>
    </comment>
    <comment authorId="0" ref="K45">
      <text>
        <t xml:space="preserve">======
ID#AAAA3o1SDE0
Ksenia Sazonova    (2023-08-08 08:39:16)
Du kan legge til flere cellereferanser adskilt med formelen &amp;", "&amp;</t>
      </text>
    </comment>
    <comment authorId="0" ref="H45">
      <text>
        <t xml:space="preserve">======
ID#AAAA2W7-4TE
Ksenia Sazonova    (2023-08-07 13:59:58)
Bruk stor bokstav, som i eksempelet.</t>
      </text>
    </comment>
    <comment authorId="0" ref="C4">
      <text>
        <t xml:space="preserve">======
ID#AAAA2ks5f20
Ksenia Sazonova    (2023-08-04 10:32:55)
Marker fremmøte med enten"ja" eller "x".</t>
      </text>
    </comment>
    <comment authorId="0" ref="C3">
      <text>
        <t xml:space="preserve">======
ID#AAAA2ks5f1Q
Ksenia Sazonova    (2023-08-04 08:33:30)
Marker fremmøte med enten"ja" eller "x".</t>
      </text>
    </comment>
    <comment authorId="0" ref="A43">
      <text>
        <t xml:space="preserve">======
ID#AAAA2ks5f1M
Ksenia Sazonova    (2023-08-04 08:33:30)
OBS! Utfordringen dukker ikke automatisk opp i oppsummeringen til høyre.</t>
      </text>
    </comment>
  </commentList>
  <extLst>
    <ext uri="GoogleSheetsCustomDataVersion2">
      <go:sheetsCustomData xmlns:go="http://customooxmlschemas.google.com/" r:id="rId1" roundtripDataSignature="AMtx7mg+kf7AbX+k7tBUuxe0nXk96Nb/eA=="/>
    </ext>
  </extLst>
</comments>
</file>

<file path=xl/sharedStrings.xml><?xml version="1.0" encoding="utf-8"?>
<sst xmlns="http://schemas.openxmlformats.org/spreadsheetml/2006/main" count="154" uniqueCount="70">
  <si>
    <r>
      <rPr>
        <rFont val="Calibri"/>
        <b/>
        <color rgb="FFFF0000"/>
        <sz val="18.0"/>
      </rPr>
      <t xml:space="preserve">OPPMØTESTATISTIKK
</t>
    </r>
    <r>
      <rPr>
        <rFont val="Calibri"/>
        <b/>
        <color rgb="FFFF0000"/>
        <sz val="14.0"/>
      </rPr>
      <t>FYLL UT HVEM SOM VAR MED PÅ HVILKE MØTER (bekreft deltakelsen med "ja" eller "x")</t>
    </r>
  </si>
  <si>
    <r>
      <rPr>
        <rFont val="Calibri"/>
        <b/>
        <color rgb="FFFF0000"/>
        <sz val="18.0"/>
      </rPr>
      <t>OVERSIKT OVER PROGRAMINNSATSEN FOR HVER ENKELT SPEIDER (målkoder, merkekrav og -punkter, samt prosjekter)</t>
    </r>
    <r>
      <rPr>
        <rFont val="Calibri"/>
        <b/>
        <color rgb="FFFF0000"/>
        <sz val="18.0"/>
      </rPr>
      <t xml:space="preserve">
</t>
    </r>
    <r>
      <rPr>
        <rFont val="Calibri"/>
        <b/>
        <color rgb="FFFF0000"/>
        <sz val="14.0"/>
      </rPr>
      <t>INNEHOLDER FORMLER OG MÅ IKKE REDIGERES MANUELT</t>
    </r>
  </si>
  <si>
    <t xml:space="preserve">NAVN </t>
  </si>
  <si>
    <t xml:space="preserve">DATO </t>
  </si>
  <si>
    <t>PROGRAMOPPNÅELSE</t>
  </si>
  <si>
    <t>Navn Navnesen1</t>
  </si>
  <si>
    <t>ja</t>
  </si>
  <si>
    <t>Navn Navnesen 2</t>
  </si>
  <si>
    <t>x</t>
  </si>
  <si>
    <t>Navn Navnesen 3</t>
  </si>
  <si>
    <t>Maren</t>
  </si>
  <si>
    <t>Navn Navnesen 5</t>
  </si>
  <si>
    <t>Navn Navnesen 6</t>
  </si>
  <si>
    <t>Navn Navnesen 7</t>
  </si>
  <si>
    <t>Navn Navnesen 8</t>
  </si>
  <si>
    <t>Ole</t>
  </si>
  <si>
    <t>Navn Navnesen 10</t>
  </si>
  <si>
    <t>Navn Navnesen 11</t>
  </si>
  <si>
    <t>Navn Navnesen 12</t>
  </si>
  <si>
    <t>Navn Navnesen 13</t>
  </si>
  <si>
    <t>Navn Navnesen 14</t>
  </si>
  <si>
    <t>Navn Navnesen 15</t>
  </si>
  <si>
    <t>Navn Navnesen 16</t>
  </si>
  <si>
    <t>Navn Navnesen 17</t>
  </si>
  <si>
    <t>Navn Navnesen 18</t>
  </si>
  <si>
    <t>Navn Navnesen 19</t>
  </si>
  <si>
    <t>Navn Navnesen 20</t>
  </si>
  <si>
    <t>Navn Navnesen 21</t>
  </si>
  <si>
    <t>Navn Navnesen 22</t>
  </si>
  <si>
    <t>Navn Navnesen 23</t>
  </si>
  <si>
    <t>Navn Navnesen 24</t>
  </si>
  <si>
    <t>Navn Navnesen 25</t>
  </si>
  <si>
    <t>Navn Navnesen 26</t>
  </si>
  <si>
    <t>Navn Navnesen 27</t>
  </si>
  <si>
    <t>Navn Navnesen 28</t>
  </si>
  <si>
    <t>Navn Navnesen 29</t>
  </si>
  <si>
    <t>Navn Navnesen 30</t>
  </si>
  <si>
    <t>FYLL UT HVILKE PROGRAMOMMÅL, MERKER OG PROSJEKTER SOM DERE JOBBER MED PÅ MØTENE</t>
  </si>
  <si>
    <r>
      <rPr>
        <rFont val="Calibri"/>
        <b/>
        <color theme="1"/>
        <sz val="10.0"/>
      </rPr>
      <t xml:space="preserve">FRILUFTSLIV
</t>
    </r>
    <r>
      <rPr>
        <rFont val="Calibri"/>
        <b val="0"/>
        <color theme="1"/>
        <sz val="10.0"/>
      </rPr>
      <t>Notér målkoder separert med komma og evt. mellomrom.</t>
    </r>
  </si>
  <si>
    <t>F1</t>
  </si>
  <si>
    <t>F2</t>
  </si>
  <si>
    <r>
      <rPr>
        <rFont val="Calibri"/>
        <b/>
        <color theme="1"/>
        <sz val="10.0"/>
      </rPr>
      <t xml:space="preserve">SAMFUNNSENGASJEMENT
</t>
    </r>
    <r>
      <rPr>
        <rFont val="Calibri"/>
        <b val="0"/>
        <color theme="1"/>
        <sz val="10.0"/>
      </rPr>
      <t>Notér målkoder separert med komma og evt. mellomrom.</t>
    </r>
  </si>
  <si>
    <t>S3</t>
  </si>
  <si>
    <t>S9</t>
  </si>
  <si>
    <r>
      <rPr>
        <rFont val="Calibri"/>
        <b/>
        <color theme="1"/>
        <sz val="10.0"/>
      </rPr>
      <t xml:space="preserve">VENNSKAP
</t>
    </r>
    <r>
      <rPr>
        <rFont val="Calibri"/>
        <b val="0"/>
        <color theme="1"/>
        <sz val="10.0"/>
      </rPr>
      <t>Notér målkoder separert med komma og evt. mellomrom.</t>
    </r>
  </si>
  <si>
    <t>V6, V7</t>
  </si>
  <si>
    <t>V2</t>
  </si>
  <si>
    <r>
      <rPr>
        <rFont val="Calibri"/>
        <b/>
        <color theme="1"/>
        <sz val="10.0"/>
      </rPr>
      <t xml:space="preserve">KREATIVITET
</t>
    </r>
    <r>
      <rPr>
        <rFont val="Calibri"/>
        <b val="0"/>
        <color theme="1"/>
        <sz val="10.0"/>
      </rPr>
      <t>Notér målkoder separert med komma og evt. mellomrom.</t>
    </r>
  </si>
  <si>
    <t>K5</t>
  </si>
  <si>
    <r>
      <rPr>
        <rFont val="Calibri"/>
        <b/>
        <color theme="1"/>
        <sz val="10.0"/>
      </rPr>
      <t xml:space="preserve">LIVSKVALITET
</t>
    </r>
    <r>
      <rPr>
        <rFont val="Calibri"/>
        <b val="0"/>
        <color theme="1"/>
        <sz val="10.0"/>
      </rPr>
      <t>Notér målkoder separert med komma og evt. mellomrom.</t>
    </r>
  </si>
  <si>
    <t>L11</t>
  </si>
  <si>
    <t>L3</t>
  </si>
  <si>
    <r>
      <rPr>
        <rFont val="Calibri"/>
        <b/>
        <color theme="1"/>
        <sz val="10.0"/>
      </rPr>
      <t xml:space="preserve">JEG ER BEREDT
</t>
    </r>
    <r>
      <rPr>
        <rFont val="Calibri"/>
        <b val="0"/>
        <color theme="1"/>
        <sz val="10.0"/>
      </rPr>
      <t>Skriv punkter i merket som i eksemplet. Du kan også legge til S for stifinnerkrav og V for vandrerkrav. Vær obs på at både stifinnere og vandrere vil da være oppført med dette kravet, siden tabellen ikke vet hvem som jobbet med hvilke krav.</t>
    </r>
  </si>
  <si>
    <t>JB5</t>
  </si>
  <si>
    <t>JB12</t>
  </si>
  <si>
    <t>JB4</t>
  </si>
  <si>
    <r>
      <rPr>
        <rFont val="Calibri"/>
        <b/>
        <color theme="1"/>
        <sz val="10.0"/>
      </rPr>
      <t xml:space="preserve">FORDYPNINGSMERKER
</t>
    </r>
    <r>
      <rPr>
        <rFont val="Calibri"/>
        <b val="0"/>
        <color theme="1"/>
        <sz val="10.0"/>
      </rPr>
      <t>Her noterer du merkenavnet og punkter</t>
    </r>
  </si>
  <si>
    <t>Baker (1-3)</t>
  </si>
  <si>
    <t>Baker (3-5)</t>
  </si>
  <si>
    <r>
      <rPr>
        <rFont val="Calibri"/>
        <b/>
        <color theme="1"/>
        <sz val="10.0"/>
      </rPr>
      <t xml:space="preserve">PROSJEKTER
</t>
    </r>
    <r>
      <rPr>
        <rFont val="Calibri"/>
        <b val="0"/>
        <color theme="1"/>
        <sz val="10.0"/>
      </rPr>
      <t>Her noterer du prosjektnavnet</t>
    </r>
  </si>
  <si>
    <t>patr.prosjekt</t>
  </si>
  <si>
    <r>
      <rPr>
        <rFont val="Calibri"/>
        <b/>
        <color theme="1"/>
        <sz val="10.0"/>
      </rPr>
      <t xml:space="preserve">UTFORDRINGEN (MANUELL REGISTRERING)
</t>
    </r>
    <r>
      <rPr>
        <rFont val="Calibri"/>
        <b val="0"/>
        <color theme="1"/>
        <sz val="10.0"/>
      </rPr>
      <t xml:space="preserve">Her noterer du navn på hvem som jobber med utfordringen, eller bruk cellereferansen.
</t>
    </r>
    <r>
      <rPr>
        <rFont val="Calibri"/>
        <b/>
        <color theme="1"/>
        <sz val="10.0"/>
      </rPr>
      <t>OBS! Fullføringen som registreres på denne raden blir IKKE automatisk tatt med i oppsummeringen.</t>
    </r>
  </si>
  <si>
    <t>Noora, Leon - start</t>
  </si>
  <si>
    <t>Noora, Leon - slutt</t>
  </si>
  <si>
    <r>
      <rPr>
        <rFont val="Calibri"/>
        <b/>
        <color theme="1"/>
        <sz val="10.0"/>
      </rPr>
      <t xml:space="preserve">UTFORDRINGEN START (AUTOMATISK)
</t>
    </r>
    <r>
      <rPr>
        <rFont val="Calibri"/>
        <b val="0"/>
        <color theme="1"/>
        <sz val="10.0"/>
      </rPr>
      <t xml:space="preserve">Her noterer du hvem som har fullført utfordringen - bruk den unike cellereferansen for at formelen skal fungere riktig (eks. A3).
</t>
    </r>
    <r>
      <rPr>
        <rFont val="Calibri"/>
        <b/>
        <color theme="1"/>
        <sz val="10.0"/>
      </rPr>
      <t>OBS! Utfordringen blir automatisk tatt med i oppsummeringen først etter at den er fullført (se neste rad).</t>
    </r>
  </si>
  <si>
    <t>Maren, Ole</t>
  </si>
  <si>
    <r>
      <rPr>
        <rFont val="Calibri"/>
        <b/>
        <color theme="1"/>
        <sz val="10.0"/>
      </rPr>
      <t xml:space="preserve">UTFORDRINGEN SLUTT  (AUTOMATISK)
</t>
    </r>
    <r>
      <rPr>
        <rFont val="Calibri"/>
        <b val="0"/>
        <color theme="1"/>
        <sz val="10.0"/>
      </rPr>
      <t xml:space="preserve">Her noterer du hvem som har fullført utfordringen - bruk den unike cellereferansen for at formelen skal fungere riktig (eks. A3). 
</t>
    </r>
    <r>
      <rPr>
        <rFont val="Calibri"/>
        <b/>
        <color theme="1"/>
        <sz val="10.0"/>
      </rPr>
      <t>OBS! Utfordringen som registreres på denne raden blir automatisk tatt med i oppsummeringen.</t>
    </r>
  </si>
  <si>
    <t>A32</t>
  </si>
  <si>
    <t>A26</t>
  </si>
  <si>
    <t>Hjelpeformler - ikke slett!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</si>
</sst>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17">
    <font>
      <sz val="11.0"/>
      <color theme="1"/>
      <name val="Calibri"/>
      <scheme val="minor"/>
    </font>
    <font>
      <b/>
      <sz val="18.0"/>
      <color rgb="FFFF0000"/>
      <name val="Calibri"/>
    </font>
    <font/>
    <font>
      <b/>
      <sz val="10.0"/>
      <color theme="1"/>
      <name val="Calibri"/>
    </font>
    <font>
      <sz val="9.0"/>
      <color theme="1"/>
      <name val="Calibri"/>
    </font>
    <font>
      <sz val="11.0"/>
      <color theme="1"/>
      <name val="Calibri"/>
    </font>
    <font>
      <sz val="9.0"/>
      <color rgb="FF000000"/>
      <name val="&quot;Google Sans Mono&quot;"/>
    </font>
    <font>
      <b/>
      <sz val="14.0"/>
      <color rgb="FFFF0000"/>
      <name val="Calibri"/>
    </font>
    <font>
      <color theme="1"/>
      <name val="Calibri"/>
      <scheme val="minor"/>
    </font>
    <font>
      <sz val="12.0"/>
      <color rgb="FF38761D"/>
      <name val="&quot;Google Sans Text&quot;"/>
    </font>
    <font>
      <sz val="12.0"/>
      <color rgb="FF198639"/>
      <name val="&quot;Google Sans Text&quot;"/>
    </font>
    <font>
      <sz val="9.0"/>
      <color rgb="FF7E3794"/>
      <name val="&quot;Google Sans Mono&quot;"/>
    </font>
    <font>
      <b/>
      <sz val="11.0"/>
      <color rgb="FFFF0000"/>
      <name val="Calibri"/>
    </font>
    <font>
      <b/>
      <sz val="11.0"/>
      <color theme="1"/>
      <name val="Calibri"/>
    </font>
    <font>
      <color rgb="FFFF0000"/>
      <name val="Calibri"/>
      <scheme val="minor"/>
    </font>
    <font>
      <sz val="12.0"/>
      <color rgb="FF198639"/>
      <name val="Arial"/>
    </font>
    <font>
      <sz val="11.0"/>
      <color rgb="FF1F1F1F"/>
      <name val="&quot;Google Sans Text&quot;"/>
    </font>
  </fonts>
  <fills count="6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2" numFmtId="0" xfId="0" applyBorder="1" applyFont="1"/>
    <xf borderId="0" fillId="0" fontId="1" numFmtId="0" xfId="0" applyAlignment="1" applyFont="1">
      <alignment vertical="center"/>
    </xf>
    <xf borderId="1" fillId="0" fontId="1" numFmtId="0" xfId="0" applyAlignment="1" applyBorder="1" applyFont="1">
      <alignment horizontal="left" shrinkToFit="0" vertical="center" wrapText="1"/>
    </xf>
    <xf borderId="2" fillId="2" fontId="3" numFmtId="0" xfId="0" applyBorder="1" applyFill="1" applyFont="1"/>
    <xf borderId="2" fillId="3" fontId="3" numFmtId="0" xfId="0" applyBorder="1" applyFill="1" applyFont="1"/>
    <xf borderId="2" fillId="3" fontId="4" numFmtId="164" xfId="0" applyAlignment="1" applyBorder="1" applyFont="1" applyNumberFormat="1">
      <alignment readingOrder="0"/>
    </xf>
    <xf borderId="2" fillId="3" fontId="4" numFmtId="164" xfId="0" applyBorder="1" applyFont="1" applyNumberFormat="1"/>
    <xf borderId="3" fillId="2" fontId="3" numFmtId="0" xfId="0" applyAlignment="1" applyBorder="1" applyFont="1">
      <alignment horizontal="center" readingOrder="0"/>
    </xf>
    <xf borderId="4" fillId="0" fontId="2" numFmtId="0" xfId="0" applyBorder="1" applyFont="1"/>
    <xf borderId="5" fillId="2" fontId="5" numFmtId="0" xfId="0" applyAlignment="1" applyBorder="1" applyFont="1">
      <alignment horizontal="left" readingOrder="0"/>
    </xf>
    <xf borderId="6" fillId="2" fontId="5" numFmtId="0" xfId="0" applyAlignment="1" applyBorder="1" applyFont="1">
      <alignment horizontal="left"/>
    </xf>
    <xf borderId="2" fillId="0" fontId="5" numFmtId="0" xfId="0" applyAlignment="1" applyBorder="1" applyFont="1">
      <alignment horizontal="left"/>
    </xf>
    <xf borderId="0" fillId="0" fontId="5" numFmtId="0" xfId="0" applyAlignment="1" applyFont="1">
      <alignment horizontal="left"/>
    </xf>
    <xf borderId="2" fillId="2" fontId="5" numFmtId="0" xfId="0" applyAlignment="1" applyBorder="1" applyFont="1">
      <alignment horizontal="left"/>
    </xf>
    <xf borderId="2" fillId="2" fontId="5" numFmtId="0" xfId="0" applyBorder="1" applyFont="1"/>
    <xf borderId="0" fillId="4" fontId="6" numFmtId="0" xfId="0" applyFill="1" applyFont="1"/>
    <xf borderId="5" fillId="2" fontId="5" numFmtId="0" xfId="0" applyAlignment="1" applyBorder="1" applyFont="1">
      <alignment horizontal="left"/>
    </xf>
    <xf borderId="2" fillId="0" fontId="5" numFmtId="0" xfId="0" applyAlignment="1" applyBorder="1" applyFont="1">
      <alignment horizontal="left" readingOrder="0"/>
    </xf>
    <xf borderId="0" fillId="0" fontId="5" numFmtId="0" xfId="0" applyFont="1"/>
    <xf borderId="7" fillId="3" fontId="7" numFmtId="0" xfId="0" applyAlignment="1" applyBorder="1" applyFont="1">
      <alignment horizontal="center"/>
    </xf>
    <xf borderId="4" fillId="3" fontId="7" numFmtId="0" xfId="0" applyAlignment="1" applyBorder="1" applyFont="1">
      <alignment horizontal="center"/>
    </xf>
    <xf borderId="2" fillId="3" fontId="7" numFmtId="0" xfId="0" applyAlignment="1" applyBorder="1" applyFont="1">
      <alignment horizontal="center"/>
    </xf>
    <xf borderId="8" fillId="0" fontId="2" numFmtId="0" xfId="0" applyBorder="1" applyFont="1"/>
    <xf borderId="7" fillId="3" fontId="3" numFmtId="0" xfId="0" applyAlignment="1" applyBorder="1" applyFont="1">
      <alignment horizontal="left" shrinkToFit="0" vertical="center" wrapText="1"/>
    </xf>
    <xf borderId="2" fillId="0" fontId="5" numFmtId="0" xfId="0" applyAlignment="1" applyBorder="1" applyFont="1">
      <alignment shrinkToFit="0" wrapText="1"/>
    </xf>
    <xf borderId="0" fillId="4" fontId="6" numFmtId="0" xfId="0" applyFont="1"/>
    <xf borderId="0" fillId="0" fontId="8" numFmtId="0" xfId="0" applyAlignment="1" applyFont="1">
      <alignment readingOrder="0"/>
    </xf>
    <xf borderId="0" fillId="4" fontId="9" numFmtId="0" xfId="0" applyAlignment="1" applyFont="1">
      <alignment horizontal="left" readingOrder="0"/>
    </xf>
    <xf borderId="0" fillId="4" fontId="10" numFmtId="0" xfId="0" applyAlignment="1" applyFont="1">
      <alignment horizontal="left" readingOrder="0"/>
    </xf>
    <xf borderId="7" fillId="3" fontId="3" numFmtId="0" xfId="0" applyAlignment="1" applyBorder="1" applyFont="1">
      <alignment horizontal="left" readingOrder="0" shrinkToFit="0" vertical="center" wrapText="1"/>
    </xf>
    <xf borderId="2" fillId="0" fontId="5" numFmtId="0" xfId="0" applyBorder="1" applyFont="1"/>
    <xf borderId="2" fillId="0" fontId="5" numFmtId="0" xfId="0" applyAlignment="1" applyBorder="1" applyFont="1">
      <alignment readingOrder="0" shrinkToFit="0" wrapText="1"/>
    </xf>
    <xf borderId="0" fillId="4" fontId="11" numFmtId="0" xfId="0" applyAlignment="1" applyFont="1">
      <alignment shrinkToFit="0" wrapText="1"/>
    </xf>
    <xf borderId="2" fillId="4" fontId="11" numFmtId="0" xfId="0" applyAlignment="1" applyBorder="1" applyFont="1">
      <alignment shrinkToFit="0" wrapText="1"/>
    </xf>
    <xf borderId="0" fillId="5" fontId="12" numFmtId="0" xfId="0" applyAlignment="1" applyFill="1" applyFont="1">
      <alignment readingOrder="0"/>
    </xf>
    <xf borderId="0" fillId="5" fontId="12" numFmtId="0" xfId="0" applyFont="1"/>
    <xf borderId="0" fillId="5" fontId="13" numFmtId="0" xfId="0" applyFont="1"/>
    <xf borderId="0" fillId="5" fontId="8" numFmtId="0" xfId="0" applyFont="1"/>
    <xf borderId="0" fillId="5" fontId="14" numFmtId="0" xfId="0" applyFont="1"/>
    <xf borderId="0" fillId="4" fontId="15" numFmtId="0" xfId="0" applyAlignment="1" applyFont="1">
      <alignment horizontal="left" readingOrder="0"/>
    </xf>
    <xf borderId="0" fillId="4" fontId="16" numFmtId="0" xfId="0" applyAlignment="1" applyFont="1">
      <alignment horizontal="left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142875</xdr:colOff>
      <xdr:row>0</xdr:row>
      <xdr:rowOff>47625</xdr:rowOff>
    </xdr:from>
    <xdr:ext cx="2524125" cy="542925"/>
    <xdr:grpSp>
      <xdr:nvGrpSpPr>
        <xdr:cNvPr id="2" name="Shape 2" title="Tegning"/>
        <xdr:cNvGrpSpPr/>
      </xdr:nvGrpSpPr>
      <xdr:grpSpPr>
        <a:xfrm>
          <a:off x="1012550" y="1442250"/>
          <a:ext cx="2505300" cy="521400"/>
          <a:chOff x="1012550" y="1442250"/>
          <a:chExt cx="2505300" cy="521400"/>
        </a:xfrm>
      </xdr:grpSpPr>
      <xdr:sp>
        <xdr:nvSpPr>
          <xdr:cNvPr id="3" name="Shape 3"/>
          <xdr:cNvSpPr/>
        </xdr:nvSpPr>
        <xdr:spPr>
          <a:xfrm>
            <a:off x="1012550" y="1442250"/>
            <a:ext cx="2416500" cy="521400"/>
          </a:xfrm>
          <a:prstGeom prst="rightArrow">
            <a:avLst>
              <a:gd fmla="val 50000" name="adj1"/>
              <a:gd fmla="val 50000" name="adj2"/>
            </a:avLst>
          </a:prstGeom>
          <a:solidFill>
            <a:srgbClr val="CFE2F3"/>
          </a:solidFill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4" name="Shape 4"/>
          <xdr:cNvSpPr txBox="1"/>
        </xdr:nvSpPr>
        <xdr:spPr>
          <a:xfrm>
            <a:off x="1012550" y="1502850"/>
            <a:ext cx="2505300" cy="4002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Oversikten over fremdrift</a:t>
            </a:r>
            <a:endParaRPr sz="1400"/>
          </a:p>
        </xdr:txBody>
      </xdr: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14"/>
    <col customWidth="1" min="2" max="2" width="6.57"/>
    <col customWidth="1" min="3" max="19" width="9.14"/>
    <col customWidth="1" min="20" max="20" width="10.86"/>
    <col customWidth="1" min="21" max="21" width="17.86"/>
    <col customWidth="1" min="22" max="22" width="62.14"/>
    <col customWidth="1" min="23" max="23" width="12.43"/>
    <col customWidth="1" min="24" max="25" width="10.43"/>
    <col customWidth="1" min="26" max="26" width="21.57"/>
    <col customWidth="1" min="27" max="27" width="16.29"/>
    <col customWidth="1" min="28" max="60" width="10.71"/>
  </cols>
  <sheetData>
    <row r="1" ht="5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 t="s">
        <v>1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ht="14.25" customHeight="1">
      <c r="A2" s="5" t="s">
        <v>2</v>
      </c>
      <c r="B2" s="6" t="s">
        <v>3</v>
      </c>
      <c r="C2" s="7">
        <v>45323.0</v>
      </c>
      <c r="D2" s="7">
        <v>45330.0</v>
      </c>
      <c r="E2" s="7">
        <v>45306.0</v>
      </c>
      <c r="F2" s="7">
        <v>45352.0</v>
      </c>
      <c r="G2" s="7">
        <v>45359.0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5" t="s">
        <v>2</v>
      </c>
      <c r="V2" s="9" t="s">
        <v>4</v>
      </c>
      <c r="W2" s="10"/>
      <c r="X2" s="8">
        <f t="shared" ref="X2:AN2" si="1">C2</f>
        <v>45323</v>
      </c>
      <c r="Y2" s="8">
        <f t="shared" si="1"/>
        <v>45330</v>
      </c>
      <c r="Z2" s="8">
        <f t="shared" si="1"/>
        <v>45306</v>
      </c>
      <c r="AA2" s="8">
        <f t="shared" si="1"/>
        <v>45352</v>
      </c>
      <c r="AB2" s="8">
        <f t="shared" si="1"/>
        <v>45359</v>
      </c>
      <c r="AC2" s="8" t="str">
        <f t="shared" si="1"/>
        <v/>
      </c>
      <c r="AD2" s="8" t="str">
        <f t="shared" si="1"/>
        <v/>
      </c>
      <c r="AE2" s="8" t="str">
        <f t="shared" si="1"/>
        <v/>
      </c>
      <c r="AF2" s="8" t="str">
        <f t="shared" si="1"/>
        <v/>
      </c>
      <c r="AG2" s="8" t="str">
        <f t="shared" si="1"/>
        <v/>
      </c>
      <c r="AH2" s="8" t="str">
        <f t="shared" si="1"/>
        <v/>
      </c>
      <c r="AI2" s="8" t="str">
        <f t="shared" si="1"/>
        <v/>
      </c>
      <c r="AJ2" s="8" t="str">
        <f t="shared" si="1"/>
        <v/>
      </c>
      <c r="AK2" s="8" t="str">
        <f t="shared" si="1"/>
        <v/>
      </c>
      <c r="AL2" s="8" t="str">
        <f t="shared" si="1"/>
        <v/>
      </c>
      <c r="AM2" s="8" t="str">
        <f t="shared" si="1"/>
        <v/>
      </c>
      <c r="AN2" s="8" t="str">
        <f t="shared" si="1"/>
        <v/>
      </c>
    </row>
    <row r="3" ht="14.25" customHeight="1">
      <c r="A3" s="11" t="s">
        <v>5</v>
      </c>
      <c r="B3" s="12"/>
      <c r="C3" s="13" t="s">
        <v>6</v>
      </c>
      <c r="D3" s="13"/>
      <c r="E3" s="13" t="s">
        <v>6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5" t="str">
        <f t="shared" ref="U3:U32" si="3">A3</f>
        <v>Navn Navnesen1</v>
      </c>
      <c r="V3" s="16" t="str">
        <f t="shared" ref="V3:V32" si="4">TEXTJOIN(", ",TRUE,X3:AN3)</f>
        <v>F1, K5, L11, V6, V7, L3, patr.prosjekt</v>
      </c>
      <c r="W3" s="17" t="str">
        <f>IFERROR(__xludf.DUMMYFUNCTION("IF(OR(REGEXMATCH($C$49,U3&amp;"",""),REGEXMATCH($C$49,ADDRESS(3,1,4)&amp;"","")),""Utfordringen"",""Nei"")"),"Nei")</f>
        <v>Nei</v>
      </c>
      <c r="X3" s="13" t="str">
        <f t="shared" ref="X3:X32" si="5">IF(C3="ja",$C$47,(IF(C3="x",$C$47,"")))</f>
        <v>F1, K5, L11</v>
      </c>
      <c r="Y3" s="13" t="str">
        <f t="shared" ref="Y3:Y32" si="6">IF(D3="ja",$D$47,(IF(D3="x",$D$47,"")))</f>
        <v/>
      </c>
      <c r="Z3" s="13" t="str">
        <f t="shared" ref="Z3:Z32" si="7">IF(E3="ja",$E$47,(IF(E3="x",$E$47,"")))</f>
        <v>V6, V7, L3, patr.prosjekt</v>
      </c>
      <c r="AA3" s="13" t="str">
        <f t="shared" ref="AA3:AA32" si="8">IF(F3="ja",$F$47,(IF(F3="x",$F$47,"")))</f>
        <v/>
      </c>
      <c r="AB3" s="13" t="str">
        <f t="shared" ref="AB3:AN3" si="2">IF(G3="ja",$G$47,(IF(G3="x",$G$47,"")))</f>
        <v/>
      </c>
      <c r="AC3" s="13" t="str">
        <f t="shared" si="2"/>
        <v/>
      </c>
      <c r="AD3" s="13" t="str">
        <f t="shared" si="2"/>
        <v/>
      </c>
      <c r="AE3" s="13" t="str">
        <f t="shared" si="2"/>
        <v/>
      </c>
      <c r="AF3" s="13" t="str">
        <f t="shared" si="2"/>
        <v/>
      </c>
      <c r="AG3" s="13" t="str">
        <f t="shared" si="2"/>
        <v/>
      </c>
      <c r="AH3" s="13" t="str">
        <f t="shared" si="2"/>
        <v/>
      </c>
      <c r="AI3" s="13" t="str">
        <f t="shared" si="2"/>
        <v/>
      </c>
      <c r="AJ3" s="13" t="str">
        <f t="shared" si="2"/>
        <v/>
      </c>
      <c r="AK3" s="13" t="str">
        <f t="shared" si="2"/>
        <v/>
      </c>
      <c r="AL3" s="13" t="str">
        <f t="shared" si="2"/>
        <v/>
      </c>
      <c r="AM3" s="13" t="str">
        <f t="shared" si="2"/>
        <v/>
      </c>
      <c r="AN3" s="13" t="str">
        <f t="shared" si="2"/>
        <v/>
      </c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</row>
    <row r="4" ht="14.25" customHeight="1">
      <c r="A4" s="18" t="s">
        <v>7</v>
      </c>
      <c r="B4" s="12"/>
      <c r="C4" s="13" t="s">
        <v>8</v>
      </c>
      <c r="D4" s="13" t="s">
        <v>8</v>
      </c>
      <c r="E4" s="13" t="s">
        <v>8</v>
      </c>
      <c r="F4" s="13" t="s">
        <v>8</v>
      </c>
      <c r="G4" s="13" t="s">
        <v>8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5" t="str">
        <f t="shared" si="3"/>
        <v>Navn Navnesen 2</v>
      </c>
      <c r="V4" s="16" t="str">
        <f t="shared" si="4"/>
        <v>F1, K5, L11, F2, S3, JB5, V6, V7, L3, patr.prosjekt, S9, JB12, Baker (1-3), V2, JB4</v>
      </c>
      <c r="W4" s="17" t="str">
        <f>IFERROR(__xludf.DUMMYFUNCTION("IF(OR(REGEXMATCH($C$49,U4&amp;"",""),REGEXMATCH($C$49,ADDRESS(4,1,4)&amp;"","")),""Utfordringen"",""Nei"")"),"Nei")</f>
        <v>Nei</v>
      </c>
      <c r="X4" s="13" t="str">
        <f t="shared" si="5"/>
        <v>F1, K5, L11</v>
      </c>
      <c r="Y4" s="13" t="str">
        <f t="shared" si="6"/>
        <v>F2, S3, JB5</v>
      </c>
      <c r="Z4" s="13" t="str">
        <f t="shared" si="7"/>
        <v>V6, V7, L3, patr.prosjekt</v>
      </c>
      <c r="AA4" s="13" t="str">
        <f t="shared" si="8"/>
        <v>S9, JB12, Baker (1-3)</v>
      </c>
      <c r="AB4" s="13" t="str">
        <f t="shared" ref="AB4:AN4" si="9">IF(G4="ja",$G$47,(IF(G4="x",$G$47,"")))</f>
        <v>V2, JB4</v>
      </c>
      <c r="AC4" s="13" t="str">
        <f t="shared" si="9"/>
        <v/>
      </c>
      <c r="AD4" s="13" t="str">
        <f t="shared" si="9"/>
        <v/>
      </c>
      <c r="AE4" s="13" t="str">
        <f t="shared" si="9"/>
        <v/>
      </c>
      <c r="AF4" s="13" t="str">
        <f t="shared" si="9"/>
        <v/>
      </c>
      <c r="AG4" s="13" t="str">
        <f t="shared" si="9"/>
        <v/>
      </c>
      <c r="AH4" s="13" t="str">
        <f t="shared" si="9"/>
        <v/>
      </c>
      <c r="AI4" s="13" t="str">
        <f t="shared" si="9"/>
        <v/>
      </c>
      <c r="AJ4" s="13" t="str">
        <f t="shared" si="9"/>
        <v/>
      </c>
      <c r="AK4" s="13" t="str">
        <f t="shared" si="9"/>
        <v/>
      </c>
      <c r="AL4" s="13" t="str">
        <f t="shared" si="9"/>
        <v/>
      </c>
      <c r="AM4" s="13" t="str">
        <f t="shared" si="9"/>
        <v/>
      </c>
      <c r="AN4" s="13" t="str">
        <f t="shared" si="9"/>
        <v/>
      </c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</row>
    <row r="5" ht="14.25" customHeight="1">
      <c r="A5" s="18" t="s">
        <v>9</v>
      </c>
      <c r="B5" s="12"/>
      <c r="C5" s="13" t="s">
        <v>6</v>
      </c>
      <c r="D5" s="13" t="s">
        <v>6</v>
      </c>
      <c r="E5" s="13" t="s">
        <v>6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5" t="str">
        <f t="shared" si="3"/>
        <v>Navn Navnesen 3</v>
      </c>
      <c r="V5" s="16" t="str">
        <f t="shared" si="4"/>
        <v>F1, K5, L11, F2, S3, JB5, V6, V7, L3, patr.prosjekt</v>
      </c>
      <c r="W5" s="17" t="str">
        <f>IFERROR(__xludf.DUMMYFUNCTION("IF(OR(REGEXMATCH($C$49,U5&amp;"",""),REGEXMATCH($C$49,ADDRESS(5,1,4)&amp;"","")),""Utfordringen"",""Nei"")"),"Nei")</f>
        <v>Nei</v>
      </c>
      <c r="X5" s="13" t="str">
        <f t="shared" si="5"/>
        <v>F1, K5, L11</v>
      </c>
      <c r="Y5" s="13" t="str">
        <f t="shared" si="6"/>
        <v>F2, S3, JB5</v>
      </c>
      <c r="Z5" s="13" t="str">
        <f t="shared" si="7"/>
        <v>V6, V7, L3, patr.prosjekt</v>
      </c>
      <c r="AA5" s="13" t="str">
        <f t="shared" si="8"/>
        <v/>
      </c>
      <c r="AB5" s="13" t="str">
        <f t="shared" ref="AB5:AN5" si="10">IF(G5="ja",$G$47,(IF(G5="x",$G$47,"")))</f>
        <v/>
      </c>
      <c r="AC5" s="13" t="str">
        <f t="shared" si="10"/>
        <v/>
      </c>
      <c r="AD5" s="13" t="str">
        <f t="shared" si="10"/>
        <v/>
      </c>
      <c r="AE5" s="13" t="str">
        <f t="shared" si="10"/>
        <v/>
      </c>
      <c r="AF5" s="13" t="str">
        <f t="shared" si="10"/>
        <v/>
      </c>
      <c r="AG5" s="13" t="str">
        <f t="shared" si="10"/>
        <v/>
      </c>
      <c r="AH5" s="13" t="str">
        <f t="shared" si="10"/>
        <v/>
      </c>
      <c r="AI5" s="13" t="str">
        <f t="shared" si="10"/>
        <v/>
      </c>
      <c r="AJ5" s="13" t="str">
        <f t="shared" si="10"/>
        <v/>
      </c>
      <c r="AK5" s="13" t="str">
        <f t="shared" si="10"/>
        <v/>
      </c>
      <c r="AL5" s="13" t="str">
        <f t="shared" si="10"/>
        <v/>
      </c>
      <c r="AM5" s="13" t="str">
        <f t="shared" si="10"/>
        <v/>
      </c>
      <c r="AN5" s="13" t="str">
        <f t="shared" si="10"/>
        <v/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ht="14.25" customHeight="1">
      <c r="A6" s="18" t="s">
        <v>10</v>
      </c>
      <c r="B6" s="12"/>
      <c r="C6" s="13" t="s">
        <v>6</v>
      </c>
      <c r="D6" s="13" t="s">
        <v>6</v>
      </c>
      <c r="E6" s="13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  <c r="U6" s="15" t="str">
        <f t="shared" si="3"/>
        <v>Maren</v>
      </c>
      <c r="V6" s="16" t="str">
        <f t="shared" si="4"/>
        <v>F1, K5, L11, F2, S3, JB5, V6, V7, L3, patr.prosjekt</v>
      </c>
      <c r="W6" s="17" t="str">
        <f>IFERROR(__xludf.DUMMYFUNCTION("IF(OR(REGEXMATCH($C$49,U6&amp;"",""),REGEXMATCH($C$49,ADDRESS(6,1,4)&amp;"","")),""Utfordringen"",""Nei"")"),"Utfordringen")</f>
        <v>Utfordringen</v>
      </c>
      <c r="X6" s="13" t="str">
        <f t="shared" si="5"/>
        <v>F1, K5, L11</v>
      </c>
      <c r="Y6" s="13" t="str">
        <f t="shared" si="6"/>
        <v>F2, S3, JB5</v>
      </c>
      <c r="Z6" s="13" t="str">
        <f t="shared" si="7"/>
        <v>V6, V7, L3, patr.prosjekt</v>
      </c>
      <c r="AA6" s="13" t="str">
        <f t="shared" si="8"/>
        <v/>
      </c>
      <c r="AB6" s="13" t="str">
        <f t="shared" ref="AB6:AN6" si="11">IF(G6="ja",$G$47,(IF(G6="x",$G$47,"")))</f>
        <v/>
      </c>
      <c r="AC6" s="13" t="str">
        <f t="shared" si="11"/>
        <v/>
      </c>
      <c r="AD6" s="13" t="str">
        <f t="shared" si="11"/>
        <v/>
      </c>
      <c r="AE6" s="13" t="str">
        <f t="shared" si="11"/>
        <v/>
      </c>
      <c r="AF6" s="13" t="str">
        <f t="shared" si="11"/>
        <v/>
      </c>
      <c r="AG6" s="13" t="str">
        <f t="shared" si="11"/>
        <v/>
      </c>
      <c r="AH6" s="13" t="str">
        <f t="shared" si="11"/>
        <v/>
      </c>
      <c r="AI6" s="13" t="str">
        <f t="shared" si="11"/>
        <v/>
      </c>
      <c r="AJ6" s="13" t="str">
        <f t="shared" si="11"/>
        <v/>
      </c>
      <c r="AK6" s="13" t="str">
        <f t="shared" si="11"/>
        <v/>
      </c>
      <c r="AL6" s="13" t="str">
        <f t="shared" si="11"/>
        <v/>
      </c>
      <c r="AM6" s="13" t="str">
        <f t="shared" si="11"/>
        <v/>
      </c>
      <c r="AN6" s="13" t="str">
        <f t="shared" si="11"/>
        <v/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ht="14.25" customHeight="1">
      <c r="A7" s="18" t="s">
        <v>11</v>
      </c>
      <c r="B7" s="12"/>
      <c r="C7" s="13" t="s">
        <v>6</v>
      </c>
      <c r="D7" s="13" t="s">
        <v>6</v>
      </c>
      <c r="E7" s="13" t="s">
        <v>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15" t="str">
        <f t="shared" si="3"/>
        <v>Navn Navnesen 5</v>
      </c>
      <c r="V7" s="16" t="str">
        <f t="shared" si="4"/>
        <v>F1, K5, L11, F2, S3, JB5, V6, V7, L3, patr.prosjekt</v>
      </c>
      <c r="W7" s="17" t="str">
        <f>IFERROR(__xludf.DUMMYFUNCTION("IF(OR(REGEXMATCH($C$49,U7&amp;"",""),REGEXMATCH($C$49,ADDRESS(7,1,4)&amp;"","")),""Utfordringen"",""Nei"")"),"Nei")</f>
        <v>Nei</v>
      </c>
      <c r="X7" s="13" t="str">
        <f t="shared" si="5"/>
        <v>F1, K5, L11</v>
      </c>
      <c r="Y7" s="13" t="str">
        <f t="shared" si="6"/>
        <v>F2, S3, JB5</v>
      </c>
      <c r="Z7" s="13" t="str">
        <f t="shared" si="7"/>
        <v>V6, V7, L3, patr.prosjekt</v>
      </c>
      <c r="AA7" s="13" t="str">
        <f t="shared" si="8"/>
        <v/>
      </c>
      <c r="AB7" s="13" t="str">
        <f t="shared" ref="AB7:AN7" si="12">IF(G7="ja",$G$47,(IF(G7="x",$G$47,"")))</f>
        <v/>
      </c>
      <c r="AC7" s="13" t="str">
        <f t="shared" si="12"/>
        <v/>
      </c>
      <c r="AD7" s="13" t="str">
        <f t="shared" si="12"/>
        <v/>
      </c>
      <c r="AE7" s="13" t="str">
        <f t="shared" si="12"/>
        <v/>
      </c>
      <c r="AF7" s="13" t="str">
        <f t="shared" si="12"/>
        <v/>
      </c>
      <c r="AG7" s="13" t="str">
        <f t="shared" si="12"/>
        <v/>
      </c>
      <c r="AH7" s="13" t="str">
        <f t="shared" si="12"/>
        <v/>
      </c>
      <c r="AI7" s="13" t="str">
        <f t="shared" si="12"/>
        <v/>
      </c>
      <c r="AJ7" s="13" t="str">
        <f t="shared" si="12"/>
        <v/>
      </c>
      <c r="AK7" s="13" t="str">
        <f t="shared" si="12"/>
        <v/>
      </c>
      <c r="AL7" s="13" t="str">
        <f t="shared" si="12"/>
        <v/>
      </c>
      <c r="AM7" s="13" t="str">
        <f t="shared" si="12"/>
        <v/>
      </c>
      <c r="AN7" s="13" t="str">
        <f t="shared" si="12"/>
        <v/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</row>
    <row r="8" ht="14.25" customHeight="1">
      <c r="A8" s="18" t="s">
        <v>12</v>
      </c>
      <c r="B8" s="12"/>
      <c r="C8" s="13" t="s">
        <v>6</v>
      </c>
      <c r="D8" s="13"/>
      <c r="E8" s="13" t="s">
        <v>6</v>
      </c>
      <c r="F8" s="13" t="s">
        <v>6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15" t="str">
        <f t="shared" si="3"/>
        <v>Navn Navnesen 6</v>
      </c>
      <c r="V8" s="16" t="str">
        <f t="shared" si="4"/>
        <v>F1, K5, L11, V6, V7, L3, patr.prosjekt, S9, JB12, Baker (1-3)</v>
      </c>
      <c r="W8" s="17" t="str">
        <f>IFERROR(__xludf.DUMMYFUNCTION("IF(OR(REGEXMATCH($C$49,U8&amp;"",""),REGEXMATCH($C$49,ADDRESS(8,1,4)&amp;"","")),""Utfordringen"",""Nei"")"),"Nei")</f>
        <v>Nei</v>
      </c>
      <c r="X8" s="13" t="str">
        <f t="shared" si="5"/>
        <v>F1, K5, L11</v>
      </c>
      <c r="Y8" s="13" t="str">
        <f t="shared" si="6"/>
        <v/>
      </c>
      <c r="Z8" s="13" t="str">
        <f t="shared" si="7"/>
        <v>V6, V7, L3, patr.prosjekt</v>
      </c>
      <c r="AA8" s="13" t="str">
        <f t="shared" si="8"/>
        <v>S9, JB12, Baker (1-3)</v>
      </c>
      <c r="AB8" s="13" t="str">
        <f t="shared" ref="AB8:AN8" si="13">IF(G8="ja",$G$47,(IF(G8="x",$G$47,"")))</f>
        <v/>
      </c>
      <c r="AC8" s="13" t="str">
        <f t="shared" si="13"/>
        <v/>
      </c>
      <c r="AD8" s="13" t="str">
        <f t="shared" si="13"/>
        <v/>
      </c>
      <c r="AE8" s="13" t="str">
        <f t="shared" si="13"/>
        <v/>
      </c>
      <c r="AF8" s="13" t="str">
        <f t="shared" si="13"/>
        <v/>
      </c>
      <c r="AG8" s="13" t="str">
        <f t="shared" si="13"/>
        <v/>
      </c>
      <c r="AH8" s="13" t="str">
        <f t="shared" si="13"/>
        <v/>
      </c>
      <c r="AI8" s="13" t="str">
        <f t="shared" si="13"/>
        <v/>
      </c>
      <c r="AJ8" s="13" t="str">
        <f t="shared" si="13"/>
        <v/>
      </c>
      <c r="AK8" s="13" t="str">
        <f t="shared" si="13"/>
        <v/>
      </c>
      <c r="AL8" s="13" t="str">
        <f t="shared" si="13"/>
        <v/>
      </c>
      <c r="AM8" s="13" t="str">
        <f t="shared" si="13"/>
        <v/>
      </c>
      <c r="AN8" s="13" t="str">
        <f t="shared" si="13"/>
        <v/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</row>
    <row r="9" ht="14.25" customHeight="1">
      <c r="A9" s="18" t="s">
        <v>13</v>
      </c>
      <c r="B9" s="12"/>
      <c r="C9" s="13" t="s">
        <v>6</v>
      </c>
      <c r="D9" s="13" t="s">
        <v>6</v>
      </c>
      <c r="E9" s="13" t="s">
        <v>6</v>
      </c>
      <c r="F9" s="13" t="s">
        <v>6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15" t="str">
        <f t="shared" si="3"/>
        <v>Navn Navnesen 7</v>
      </c>
      <c r="V9" s="16" t="str">
        <f t="shared" si="4"/>
        <v>F1, K5, L11, F2, S3, JB5, V6, V7, L3, patr.prosjekt, S9, JB12, Baker (1-3)</v>
      </c>
      <c r="W9" s="17" t="str">
        <f>IFERROR(__xludf.DUMMYFUNCTION("IF(OR(REGEXMATCH($C$49,U9&amp;"",""),REGEXMATCH($C$49,ADDRESS(9,1,4)&amp;"","")),""Utfordringen"",""Nei"")"),"Nei")</f>
        <v>Nei</v>
      </c>
      <c r="X9" s="13" t="str">
        <f t="shared" si="5"/>
        <v>F1, K5, L11</v>
      </c>
      <c r="Y9" s="13" t="str">
        <f t="shared" si="6"/>
        <v>F2, S3, JB5</v>
      </c>
      <c r="Z9" s="13" t="str">
        <f t="shared" si="7"/>
        <v>V6, V7, L3, patr.prosjekt</v>
      </c>
      <c r="AA9" s="13" t="str">
        <f t="shared" si="8"/>
        <v>S9, JB12, Baker (1-3)</v>
      </c>
      <c r="AB9" s="13" t="str">
        <f t="shared" ref="AB9:AN9" si="14">IF(G9="ja",$G$47,(IF(G9="x",$G$47,"")))</f>
        <v/>
      </c>
      <c r="AC9" s="13" t="str">
        <f t="shared" si="14"/>
        <v/>
      </c>
      <c r="AD9" s="13" t="str">
        <f t="shared" si="14"/>
        <v/>
      </c>
      <c r="AE9" s="13" t="str">
        <f t="shared" si="14"/>
        <v/>
      </c>
      <c r="AF9" s="13" t="str">
        <f t="shared" si="14"/>
        <v/>
      </c>
      <c r="AG9" s="13" t="str">
        <f t="shared" si="14"/>
        <v/>
      </c>
      <c r="AH9" s="13" t="str">
        <f t="shared" si="14"/>
        <v/>
      </c>
      <c r="AI9" s="13" t="str">
        <f t="shared" si="14"/>
        <v/>
      </c>
      <c r="AJ9" s="13" t="str">
        <f t="shared" si="14"/>
        <v/>
      </c>
      <c r="AK9" s="13" t="str">
        <f t="shared" si="14"/>
        <v/>
      </c>
      <c r="AL9" s="13" t="str">
        <f t="shared" si="14"/>
        <v/>
      </c>
      <c r="AM9" s="13" t="str">
        <f t="shared" si="14"/>
        <v/>
      </c>
      <c r="AN9" s="13" t="str">
        <f t="shared" si="14"/>
        <v/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</row>
    <row r="10" ht="14.25" customHeight="1">
      <c r="A10" s="18" t="s">
        <v>14</v>
      </c>
      <c r="B10" s="12"/>
      <c r="C10" s="13" t="s">
        <v>6</v>
      </c>
      <c r="D10" s="13" t="s">
        <v>6</v>
      </c>
      <c r="E10" s="13" t="s">
        <v>6</v>
      </c>
      <c r="F10" s="13"/>
      <c r="G10" s="13" t="s">
        <v>6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5" t="str">
        <f t="shared" si="3"/>
        <v>Navn Navnesen 8</v>
      </c>
      <c r="V10" s="16" t="str">
        <f t="shared" si="4"/>
        <v>F1, K5, L11, F2, S3, JB5, V6, V7, L3, patr.prosjekt, V2, JB4</v>
      </c>
      <c r="W10" s="17" t="str">
        <f>IFERROR(__xludf.DUMMYFUNCTION("IF(OR(REGEXMATCH($C$49,U10&amp;"",""),REGEXMATCH($C$49,ADDRESS(10,1,4)&amp;"","")),""Utfordringen"",""Nei"")"),"Nei")</f>
        <v>Nei</v>
      </c>
      <c r="X10" s="13" t="str">
        <f t="shared" si="5"/>
        <v>F1, K5, L11</v>
      </c>
      <c r="Y10" s="13" t="str">
        <f t="shared" si="6"/>
        <v>F2, S3, JB5</v>
      </c>
      <c r="Z10" s="13" t="str">
        <f t="shared" si="7"/>
        <v>V6, V7, L3, patr.prosjekt</v>
      </c>
      <c r="AA10" s="13" t="str">
        <f t="shared" si="8"/>
        <v/>
      </c>
      <c r="AB10" s="13" t="str">
        <f t="shared" ref="AB10:AN10" si="15">IF(G10="ja",$G$47,(IF(G10="x",$G$47,"")))</f>
        <v>V2, JB4</v>
      </c>
      <c r="AC10" s="13" t="str">
        <f t="shared" si="15"/>
        <v/>
      </c>
      <c r="AD10" s="13" t="str">
        <f t="shared" si="15"/>
        <v/>
      </c>
      <c r="AE10" s="13" t="str">
        <f t="shared" si="15"/>
        <v/>
      </c>
      <c r="AF10" s="13" t="str">
        <f t="shared" si="15"/>
        <v/>
      </c>
      <c r="AG10" s="13" t="str">
        <f t="shared" si="15"/>
        <v/>
      </c>
      <c r="AH10" s="13" t="str">
        <f t="shared" si="15"/>
        <v/>
      </c>
      <c r="AI10" s="13" t="str">
        <f t="shared" si="15"/>
        <v/>
      </c>
      <c r="AJ10" s="13" t="str">
        <f t="shared" si="15"/>
        <v/>
      </c>
      <c r="AK10" s="13" t="str">
        <f t="shared" si="15"/>
        <v/>
      </c>
      <c r="AL10" s="13" t="str">
        <f t="shared" si="15"/>
        <v/>
      </c>
      <c r="AM10" s="13" t="str">
        <f t="shared" si="15"/>
        <v/>
      </c>
      <c r="AN10" s="13" t="str">
        <f t="shared" si="15"/>
        <v/>
      </c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ht="14.25" customHeight="1">
      <c r="A11" s="18" t="s">
        <v>15</v>
      </c>
      <c r="B11" s="12"/>
      <c r="C11" s="13" t="s">
        <v>6</v>
      </c>
      <c r="D11" s="13" t="s">
        <v>6</v>
      </c>
      <c r="E11" s="13"/>
      <c r="F11" s="13" t="s">
        <v>6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5" t="str">
        <f t="shared" si="3"/>
        <v>Ole</v>
      </c>
      <c r="V11" s="16" t="str">
        <f t="shared" si="4"/>
        <v>F1, K5, L11, F2, S3, JB5, S9, JB12, Baker (1-3)</v>
      </c>
      <c r="W11" s="17" t="str">
        <f>IFERROR(__xludf.DUMMYFUNCTION("IF(OR(REGEXMATCH($C$49,U11&amp;"",""),REGEXMATCH($C$49,ADDRESS(11,1,4)&amp;"","")),""Utfordringen"",""Nei"")"),"Utfordringen")</f>
        <v>Utfordringen</v>
      </c>
      <c r="X11" s="13" t="str">
        <f t="shared" si="5"/>
        <v>F1, K5, L11</v>
      </c>
      <c r="Y11" s="13" t="str">
        <f t="shared" si="6"/>
        <v>F2, S3, JB5</v>
      </c>
      <c r="Z11" s="13" t="str">
        <f t="shared" si="7"/>
        <v/>
      </c>
      <c r="AA11" s="13" t="str">
        <f t="shared" si="8"/>
        <v>S9, JB12, Baker (1-3)</v>
      </c>
      <c r="AB11" s="13" t="str">
        <f t="shared" ref="AB11:AN11" si="16">IF(G11="ja",$G$47,(IF(G11="x",$G$47,"")))</f>
        <v/>
      </c>
      <c r="AC11" s="13" t="str">
        <f t="shared" si="16"/>
        <v/>
      </c>
      <c r="AD11" s="13" t="str">
        <f t="shared" si="16"/>
        <v/>
      </c>
      <c r="AE11" s="13" t="str">
        <f t="shared" si="16"/>
        <v/>
      </c>
      <c r="AF11" s="13" t="str">
        <f t="shared" si="16"/>
        <v/>
      </c>
      <c r="AG11" s="13" t="str">
        <f t="shared" si="16"/>
        <v/>
      </c>
      <c r="AH11" s="13" t="str">
        <f t="shared" si="16"/>
        <v/>
      </c>
      <c r="AI11" s="13" t="str">
        <f t="shared" si="16"/>
        <v/>
      </c>
      <c r="AJ11" s="13" t="str">
        <f t="shared" si="16"/>
        <v/>
      </c>
      <c r="AK11" s="13" t="str">
        <f t="shared" si="16"/>
        <v/>
      </c>
      <c r="AL11" s="13" t="str">
        <f t="shared" si="16"/>
        <v/>
      </c>
      <c r="AM11" s="13" t="str">
        <f t="shared" si="16"/>
        <v/>
      </c>
      <c r="AN11" s="13" t="str">
        <f t="shared" si="16"/>
        <v/>
      </c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ht="14.25" customHeight="1">
      <c r="A12" s="18" t="s">
        <v>16</v>
      </c>
      <c r="B12" s="12"/>
      <c r="C12" s="13"/>
      <c r="D12" s="13" t="s">
        <v>6</v>
      </c>
      <c r="E12" s="13" t="s">
        <v>6</v>
      </c>
      <c r="F12" s="13" t="s">
        <v>6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15" t="str">
        <f t="shared" si="3"/>
        <v>Navn Navnesen 10</v>
      </c>
      <c r="V12" s="16" t="str">
        <f t="shared" si="4"/>
        <v>F2, S3, JB5, V6, V7, L3, patr.prosjekt, S9, JB12, Baker (1-3)</v>
      </c>
      <c r="W12" s="17" t="str">
        <f>IFERROR(__xludf.DUMMYFUNCTION("IF(OR(REGEXMATCH($C$49,U12&amp;"",""),REGEXMATCH($C$49,ADDRESS(12,1,4)&amp;"","")),""Utfordringen"",""Nei"")"),"Nei")</f>
        <v>Nei</v>
      </c>
      <c r="X12" s="13" t="str">
        <f t="shared" si="5"/>
        <v/>
      </c>
      <c r="Y12" s="13" t="str">
        <f t="shared" si="6"/>
        <v>F2, S3, JB5</v>
      </c>
      <c r="Z12" s="13" t="str">
        <f t="shared" si="7"/>
        <v>V6, V7, L3, patr.prosjekt</v>
      </c>
      <c r="AA12" s="13" t="str">
        <f t="shared" si="8"/>
        <v>S9, JB12, Baker (1-3)</v>
      </c>
      <c r="AB12" s="13" t="str">
        <f t="shared" ref="AB12:AN12" si="17">IF(G12="ja",$G$47,(IF(G12="x",$G$47,"")))</f>
        <v/>
      </c>
      <c r="AC12" s="13" t="str">
        <f t="shared" si="17"/>
        <v/>
      </c>
      <c r="AD12" s="13" t="str">
        <f t="shared" si="17"/>
        <v/>
      </c>
      <c r="AE12" s="13" t="str">
        <f t="shared" si="17"/>
        <v/>
      </c>
      <c r="AF12" s="13" t="str">
        <f t="shared" si="17"/>
        <v/>
      </c>
      <c r="AG12" s="13" t="str">
        <f t="shared" si="17"/>
        <v/>
      </c>
      <c r="AH12" s="13" t="str">
        <f t="shared" si="17"/>
        <v/>
      </c>
      <c r="AI12" s="13" t="str">
        <f t="shared" si="17"/>
        <v/>
      </c>
      <c r="AJ12" s="13" t="str">
        <f t="shared" si="17"/>
        <v/>
      </c>
      <c r="AK12" s="13" t="str">
        <f t="shared" si="17"/>
        <v/>
      </c>
      <c r="AL12" s="13" t="str">
        <f t="shared" si="17"/>
        <v/>
      </c>
      <c r="AM12" s="13" t="str">
        <f t="shared" si="17"/>
        <v/>
      </c>
      <c r="AN12" s="13" t="str">
        <f t="shared" si="17"/>
        <v/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ht="14.25" customHeight="1">
      <c r="A13" s="18" t="s">
        <v>17</v>
      </c>
      <c r="B13" s="12"/>
      <c r="C13" s="13"/>
      <c r="D13" s="13"/>
      <c r="E13" s="13" t="s">
        <v>6</v>
      </c>
      <c r="F13" s="13" t="s">
        <v>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5" t="str">
        <f t="shared" si="3"/>
        <v>Navn Navnesen 11</v>
      </c>
      <c r="V13" s="16" t="str">
        <f t="shared" si="4"/>
        <v>V6, V7, L3, patr.prosjekt, S9, JB12, Baker (1-3)</v>
      </c>
      <c r="W13" s="17" t="str">
        <f>IFERROR(__xludf.DUMMYFUNCTION("IF(OR(REGEXMATCH($C$49,U13&amp;"",""),REGEXMATCH($C$49,ADDRESS(13,1,4)&amp;"","")),""Utfordringen"",""Nei"")"),"Nei")</f>
        <v>Nei</v>
      </c>
      <c r="X13" s="13" t="str">
        <f t="shared" si="5"/>
        <v/>
      </c>
      <c r="Y13" s="13" t="str">
        <f t="shared" si="6"/>
        <v/>
      </c>
      <c r="Z13" s="13" t="str">
        <f t="shared" si="7"/>
        <v>V6, V7, L3, patr.prosjekt</v>
      </c>
      <c r="AA13" s="13" t="str">
        <f t="shared" si="8"/>
        <v>S9, JB12, Baker (1-3)</v>
      </c>
      <c r="AB13" s="13" t="str">
        <f t="shared" ref="AB13:AN13" si="18">IF(G13="ja",$G$47,(IF(G13="x",$G$47,"")))</f>
        <v/>
      </c>
      <c r="AC13" s="13" t="str">
        <f t="shared" si="18"/>
        <v/>
      </c>
      <c r="AD13" s="13" t="str">
        <f t="shared" si="18"/>
        <v/>
      </c>
      <c r="AE13" s="13" t="str">
        <f t="shared" si="18"/>
        <v/>
      </c>
      <c r="AF13" s="13" t="str">
        <f t="shared" si="18"/>
        <v/>
      </c>
      <c r="AG13" s="13" t="str">
        <f t="shared" si="18"/>
        <v/>
      </c>
      <c r="AH13" s="13" t="str">
        <f t="shared" si="18"/>
        <v/>
      </c>
      <c r="AI13" s="13" t="str">
        <f t="shared" si="18"/>
        <v/>
      </c>
      <c r="AJ13" s="13" t="str">
        <f t="shared" si="18"/>
        <v/>
      </c>
      <c r="AK13" s="13" t="str">
        <f t="shared" si="18"/>
        <v/>
      </c>
      <c r="AL13" s="13" t="str">
        <f t="shared" si="18"/>
        <v/>
      </c>
      <c r="AM13" s="13" t="str">
        <f t="shared" si="18"/>
        <v/>
      </c>
      <c r="AN13" s="13" t="str">
        <f t="shared" si="18"/>
        <v/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ht="14.25" customHeight="1">
      <c r="A14" s="18" t="s">
        <v>18</v>
      </c>
      <c r="B14" s="12"/>
      <c r="C14" s="13" t="s">
        <v>6</v>
      </c>
      <c r="D14" s="13" t="s">
        <v>6</v>
      </c>
      <c r="E14" s="13" t="s">
        <v>6</v>
      </c>
      <c r="F14" s="13" t="s">
        <v>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5" t="str">
        <f t="shared" si="3"/>
        <v>Navn Navnesen 12</v>
      </c>
      <c r="V14" s="16" t="str">
        <f t="shared" si="4"/>
        <v>F1, K5, L11, F2, S3, JB5, V6, V7, L3, patr.prosjekt, S9, JB12, Baker (1-3)</v>
      </c>
      <c r="W14" s="17" t="str">
        <f>IFERROR(__xludf.DUMMYFUNCTION("IF(OR(REGEXMATCH($C$49,U14&amp;"",""),REGEXMATCH($C$49,ADDRESS(14,1,4)&amp;"","")),""Utfordringen"",""Nei"")"),"Utfordringen")</f>
        <v>Utfordringen</v>
      </c>
      <c r="X14" s="13" t="str">
        <f t="shared" si="5"/>
        <v>F1, K5, L11</v>
      </c>
      <c r="Y14" s="13" t="str">
        <f t="shared" si="6"/>
        <v>F2, S3, JB5</v>
      </c>
      <c r="Z14" s="13" t="str">
        <f t="shared" si="7"/>
        <v>V6, V7, L3, patr.prosjekt</v>
      </c>
      <c r="AA14" s="13" t="str">
        <f t="shared" si="8"/>
        <v>S9, JB12, Baker (1-3)</v>
      </c>
      <c r="AB14" s="13" t="str">
        <f t="shared" ref="AB14:AN14" si="19">IF(G14="ja",$G$47,(IF(G14="x",$G$47,"")))</f>
        <v/>
      </c>
      <c r="AC14" s="13" t="str">
        <f t="shared" si="19"/>
        <v/>
      </c>
      <c r="AD14" s="13" t="str">
        <f t="shared" si="19"/>
        <v/>
      </c>
      <c r="AE14" s="13" t="str">
        <f t="shared" si="19"/>
        <v/>
      </c>
      <c r="AF14" s="13" t="str">
        <f t="shared" si="19"/>
        <v/>
      </c>
      <c r="AG14" s="13" t="str">
        <f t="shared" si="19"/>
        <v/>
      </c>
      <c r="AH14" s="13" t="str">
        <f t="shared" si="19"/>
        <v/>
      </c>
      <c r="AI14" s="13" t="str">
        <f t="shared" si="19"/>
        <v/>
      </c>
      <c r="AJ14" s="13" t="str">
        <f t="shared" si="19"/>
        <v/>
      </c>
      <c r="AK14" s="13" t="str">
        <f t="shared" si="19"/>
        <v/>
      </c>
      <c r="AL14" s="13" t="str">
        <f t="shared" si="19"/>
        <v/>
      </c>
      <c r="AM14" s="13" t="str">
        <f t="shared" si="19"/>
        <v/>
      </c>
      <c r="AN14" s="13" t="str">
        <f t="shared" si="19"/>
        <v/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ht="14.25" customHeight="1">
      <c r="A15" s="18" t="s">
        <v>19</v>
      </c>
      <c r="B15" s="12"/>
      <c r="C15" s="13" t="s">
        <v>6</v>
      </c>
      <c r="D15" s="13"/>
      <c r="E15" s="13" t="s">
        <v>6</v>
      </c>
      <c r="F15" s="13" t="s">
        <v>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5" t="str">
        <f t="shared" si="3"/>
        <v>Navn Navnesen 13</v>
      </c>
      <c r="V15" s="16" t="str">
        <f t="shared" si="4"/>
        <v>F1, K5, L11, V6, V7, L3, patr.prosjekt, S9, JB12, Baker (1-3)</v>
      </c>
      <c r="W15" s="17" t="str">
        <f>IFERROR(__xludf.DUMMYFUNCTION("IF(OR(REGEXMATCH($C$49,U15&amp;"",""),REGEXMATCH($C$49,ADDRESS(15,1,4)&amp;"","")),""Utfordringen"",""Nei"")"),"Nei")</f>
        <v>Nei</v>
      </c>
      <c r="X15" s="13" t="str">
        <f t="shared" si="5"/>
        <v>F1, K5, L11</v>
      </c>
      <c r="Y15" s="13" t="str">
        <f t="shared" si="6"/>
        <v/>
      </c>
      <c r="Z15" s="13" t="str">
        <f t="shared" si="7"/>
        <v>V6, V7, L3, patr.prosjekt</v>
      </c>
      <c r="AA15" s="13" t="str">
        <f t="shared" si="8"/>
        <v>S9, JB12, Baker (1-3)</v>
      </c>
      <c r="AB15" s="13" t="str">
        <f t="shared" ref="AB15:AN15" si="20">IF(G15="ja",$G$47,(IF(G15="x",$G$47,"")))</f>
        <v/>
      </c>
      <c r="AC15" s="13" t="str">
        <f t="shared" si="20"/>
        <v/>
      </c>
      <c r="AD15" s="13" t="str">
        <f t="shared" si="20"/>
        <v/>
      </c>
      <c r="AE15" s="13" t="str">
        <f t="shared" si="20"/>
        <v/>
      </c>
      <c r="AF15" s="13" t="str">
        <f t="shared" si="20"/>
        <v/>
      </c>
      <c r="AG15" s="13" t="str">
        <f t="shared" si="20"/>
        <v/>
      </c>
      <c r="AH15" s="13" t="str">
        <f t="shared" si="20"/>
        <v/>
      </c>
      <c r="AI15" s="13" t="str">
        <f t="shared" si="20"/>
        <v/>
      </c>
      <c r="AJ15" s="13" t="str">
        <f t="shared" si="20"/>
        <v/>
      </c>
      <c r="AK15" s="13" t="str">
        <f t="shared" si="20"/>
        <v/>
      </c>
      <c r="AL15" s="13" t="str">
        <f t="shared" si="20"/>
        <v/>
      </c>
      <c r="AM15" s="13" t="str">
        <f t="shared" si="20"/>
        <v/>
      </c>
      <c r="AN15" s="13" t="str">
        <f t="shared" si="20"/>
        <v/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ht="14.25" customHeight="1">
      <c r="A16" s="18" t="s">
        <v>20</v>
      </c>
      <c r="B16" s="12"/>
      <c r="C16" s="13" t="s">
        <v>6</v>
      </c>
      <c r="D16" s="13" t="s">
        <v>6</v>
      </c>
      <c r="E16" s="13" t="s">
        <v>6</v>
      </c>
      <c r="F16" s="13" t="s">
        <v>6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5" t="str">
        <f t="shared" si="3"/>
        <v>Navn Navnesen 14</v>
      </c>
      <c r="V16" s="16" t="str">
        <f t="shared" si="4"/>
        <v>F1, K5, L11, F2, S3, JB5, V6, V7, L3, patr.prosjekt, S9, JB12, Baker (1-3)</v>
      </c>
      <c r="W16" s="17" t="str">
        <f>IFERROR(__xludf.DUMMYFUNCTION("IF(OR(REGEXMATCH($C$49,U16&amp;"",""),REGEXMATCH($C$49,ADDRESS(16,1,4)&amp;"","")),""Utfordringen"",""Nei"")"),"Nei")</f>
        <v>Nei</v>
      </c>
      <c r="X16" s="13" t="str">
        <f t="shared" si="5"/>
        <v>F1, K5, L11</v>
      </c>
      <c r="Y16" s="13" t="str">
        <f t="shared" si="6"/>
        <v>F2, S3, JB5</v>
      </c>
      <c r="Z16" s="13" t="str">
        <f t="shared" si="7"/>
        <v>V6, V7, L3, patr.prosjekt</v>
      </c>
      <c r="AA16" s="13" t="str">
        <f t="shared" si="8"/>
        <v>S9, JB12, Baker (1-3)</v>
      </c>
      <c r="AB16" s="13" t="str">
        <f t="shared" ref="AB16:AN16" si="21">IF(G16="ja",$G$47,(IF(G16="x",$G$47,"")))</f>
        <v/>
      </c>
      <c r="AC16" s="13" t="str">
        <f t="shared" si="21"/>
        <v/>
      </c>
      <c r="AD16" s="13" t="str">
        <f t="shared" si="21"/>
        <v/>
      </c>
      <c r="AE16" s="13" t="str">
        <f t="shared" si="21"/>
        <v/>
      </c>
      <c r="AF16" s="13" t="str">
        <f t="shared" si="21"/>
        <v/>
      </c>
      <c r="AG16" s="13" t="str">
        <f t="shared" si="21"/>
        <v/>
      </c>
      <c r="AH16" s="13" t="str">
        <f t="shared" si="21"/>
        <v/>
      </c>
      <c r="AI16" s="13" t="str">
        <f t="shared" si="21"/>
        <v/>
      </c>
      <c r="AJ16" s="13" t="str">
        <f t="shared" si="21"/>
        <v/>
      </c>
      <c r="AK16" s="13" t="str">
        <f t="shared" si="21"/>
        <v/>
      </c>
      <c r="AL16" s="13" t="str">
        <f t="shared" si="21"/>
        <v/>
      </c>
      <c r="AM16" s="13" t="str">
        <f t="shared" si="21"/>
        <v/>
      </c>
      <c r="AN16" s="13" t="str">
        <f t="shared" si="21"/>
        <v/>
      </c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ht="14.25" customHeight="1">
      <c r="A17" s="18" t="s">
        <v>21</v>
      </c>
      <c r="B17" s="12"/>
      <c r="C17" s="13" t="s">
        <v>8</v>
      </c>
      <c r="D17" s="13" t="s">
        <v>8</v>
      </c>
      <c r="E17" s="13" t="s">
        <v>8</v>
      </c>
      <c r="F17" s="13" t="s">
        <v>8</v>
      </c>
      <c r="G17" s="13" t="s">
        <v>8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5" t="str">
        <f t="shared" si="3"/>
        <v>Navn Navnesen 15</v>
      </c>
      <c r="V17" s="16" t="str">
        <f t="shared" si="4"/>
        <v>F1, K5, L11, F2, S3, JB5, V6, V7, L3, patr.prosjekt, S9, JB12, Baker (1-3), V2, JB4</v>
      </c>
      <c r="W17" s="17" t="str">
        <f>IFERROR(__xludf.DUMMYFUNCTION("IF(OR(REGEXMATCH($C$49,U17&amp;"",""),REGEXMATCH($C$49,ADDRESS(17,1,4)&amp;"","")),""Utfordringen"",""Nei"")"),"Utfordringen")</f>
        <v>Utfordringen</v>
      </c>
      <c r="X17" s="13" t="str">
        <f t="shared" si="5"/>
        <v>F1, K5, L11</v>
      </c>
      <c r="Y17" s="13" t="str">
        <f t="shared" si="6"/>
        <v>F2, S3, JB5</v>
      </c>
      <c r="Z17" s="13" t="str">
        <f t="shared" si="7"/>
        <v>V6, V7, L3, patr.prosjekt</v>
      </c>
      <c r="AA17" s="13" t="str">
        <f t="shared" si="8"/>
        <v>S9, JB12, Baker (1-3)</v>
      </c>
      <c r="AB17" s="13" t="str">
        <f t="shared" ref="AB17:AN17" si="22">IF(G17="ja",$G$47,(IF(G17="x",$G$47,"")))</f>
        <v>V2, JB4</v>
      </c>
      <c r="AC17" s="13" t="str">
        <f t="shared" si="22"/>
        <v/>
      </c>
      <c r="AD17" s="13" t="str">
        <f t="shared" si="22"/>
        <v/>
      </c>
      <c r="AE17" s="13" t="str">
        <f t="shared" si="22"/>
        <v/>
      </c>
      <c r="AF17" s="13" t="str">
        <f t="shared" si="22"/>
        <v/>
      </c>
      <c r="AG17" s="13" t="str">
        <f t="shared" si="22"/>
        <v/>
      </c>
      <c r="AH17" s="13" t="str">
        <f t="shared" si="22"/>
        <v/>
      </c>
      <c r="AI17" s="13" t="str">
        <f t="shared" si="22"/>
        <v/>
      </c>
      <c r="AJ17" s="13" t="str">
        <f t="shared" si="22"/>
        <v/>
      </c>
      <c r="AK17" s="13" t="str">
        <f t="shared" si="22"/>
        <v/>
      </c>
      <c r="AL17" s="13" t="str">
        <f t="shared" si="22"/>
        <v/>
      </c>
      <c r="AM17" s="13" t="str">
        <f t="shared" si="22"/>
        <v/>
      </c>
      <c r="AN17" s="13" t="str">
        <f t="shared" si="22"/>
        <v/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ht="14.25" customHeight="1">
      <c r="A18" s="18" t="s">
        <v>22</v>
      </c>
      <c r="B18" s="12"/>
      <c r="C18" s="13" t="s">
        <v>8</v>
      </c>
      <c r="D18" s="13" t="s">
        <v>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5" t="str">
        <f t="shared" si="3"/>
        <v>Navn Navnesen 16</v>
      </c>
      <c r="V18" s="16" t="str">
        <f t="shared" si="4"/>
        <v>F1, K5, L11, F2, S3, JB5</v>
      </c>
      <c r="W18" s="17" t="str">
        <f>IFERROR(__xludf.DUMMYFUNCTION("IF(OR(REGEXMATCH($C$49,U18&amp;"",""),REGEXMATCH($C$49,ADDRESS(18,1,4)&amp;"","")),""Utfordringen"",""Nei"")"),"Nei")</f>
        <v>Nei</v>
      </c>
      <c r="X18" s="13" t="str">
        <f t="shared" si="5"/>
        <v>F1, K5, L11</v>
      </c>
      <c r="Y18" s="13" t="str">
        <f t="shared" si="6"/>
        <v>F2, S3, JB5</v>
      </c>
      <c r="Z18" s="13" t="str">
        <f t="shared" si="7"/>
        <v/>
      </c>
      <c r="AA18" s="13" t="str">
        <f t="shared" si="8"/>
        <v/>
      </c>
      <c r="AB18" s="13" t="str">
        <f t="shared" ref="AB18:AN18" si="23">IF(G18="ja",$G$47,(IF(G18="x",$G$47,"")))</f>
        <v/>
      </c>
      <c r="AC18" s="13" t="str">
        <f t="shared" si="23"/>
        <v/>
      </c>
      <c r="AD18" s="13" t="str">
        <f t="shared" si="23"/>
        <v/>
      </c>
      <c r="AE18" s="13" t="str">
        <f t="shared" si="23"/>
        <v/>
      </c>
      <c r="AF18" s="13" t="str">
        <f t="shared" si="23"/>
        <v/>
      </c>
      <c r="AG18" s="13" t="str">
        <f t="shared" si="23"/>
        <v/>
      </c>
      <c r="AH18" s="13" t="str">
        <f t="shared" si="23"/>
        <v/>
      </c>
      <c r="AI18" s="13" t="str">
        <f t="shared" si="23"/>
        <v/>
      </c>
      <c r="AJ18" s="13" t="str">
        <f t="shared" si="23"/>
        <v/>
      </c>
      <c r="AK18" s="13" t="str">
        <f t="shared" si="23"/>
        <v/>
      </c>
      <c r="AL18" s="13" t="str">
        <f t="shared" si="23"/>
        <v/>
      </c>
      <c r="AM18" s="13" t="str">
        <f t="shared" si="23"/>
        <v/>
      </c>
      <c r="AN18" s="13" t="str">
        <f t="shared" si="23"/>
        <v/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ht="14.25" customHeight="1">
      <c r="A19" s="18" t="s">
        <v>23</v>
      </c>
      <c r="B19" s="12"/>
      <c r="C19" s="13" t="s">
        <v>8</v>
      </c>
      <c r="D19" s="13" t="s">
        <v>8</v>
      </c>
      <c r="E19" s="13" t="s">
        <v>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5" t="str">
        <f t="shared" si="3"/>
        <v>Navn Navnesen 17</v>
      </c>
      <c r="V19" s="16" t="str">
        <f t="shared" si="4"/>
        <v>F1, K5, L11, F2, S3, JB5, V6, V7, L3, patr.prosjekt</v>
      </c>
      <c r="W19" s="17" t="str">
        <f>IFERROR(__xludf.DUMMYFUNCTION("IF(OR(REGEXMATCH($C$49,U19&amp;"",""),REGEXMATCH($C$49,ADDRESS(19,1,4)&amp;"","")),""Utfordringen"",""Nei"")"),"Nei")</f>
        <v>Nei</v>
      </c>
      <c r="X19" s="13" t="str">
        <f t="shared" si="5"/>
        <v>F1, K5, L11</v>
      </c>
      <c r="Y19" s="13" t="str">
        <f t="shared" si="6"/>
        <v>F2, S3, JB5</v>
      </c>
      <c r="Z19" s="13" t="str">
        <f t="shared" si="7"/>
        <v>V6, V7, L3, patr.prosjekt</v>
      </c>
      <c r="AA19" s="13" t="str">
        <f t="shared" si="8"/>
        <v/>
      </c>
      <c r="AB19" s="13" t="str">
        <f t="shared" ref="AB19:AN19" si="24">IF(G19="ja",$G$47,(IF(G19="x",$G$47,"")))</f>
        <v/>
      </c>
      <c r="AC19" s="13" t="str">
        <f t="shared" si="24"/>
        <v/>
      </c>
      <c r="AD19" s="13" t="str">
        <f t="shared" si="24"/>
        <v/>
      </c>
      <c r="AE19" s="13" t="str">
        <f t="shared" si="24"/>
        <v/>
      </c>
      <c r="AF19" s="13" t="str">
        <f t="shared" si="24"/>
        <v/>
      </c>
      <c r="AG19" s="13" t="str">
        <f t="shared" si="24"/>
        <v/>
      </c>
      <c r="AH19" s="13" t="str">
        <f t="shared" si="24"/>
        <v/>
      </c>
      <c r="AI19" s="13" t="str">
        <f t="shared" si="24"/>
        <v/>
      </c>
      <c r="AJ19" s="13" t="str">
        <f t="shared" si="24"/>
        <v/>
      </c>
      <c r="AK19" s="13" t="str">
        <f t="shared" si="24"/>
        <v/>
      </c>
      <c r="AL19" s="13" t="str">
        <f t="shared" si="24"/>
        <v/>
      </c>
      <c r="AM19" s="13" t="str">
        <f t="shared" si="24"/>
        <v/>
      </c>
      <c r="AN19" s="13" t="str">
        <f t="shared" si="24"/>
        <v/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ht="14.25" customHeight="1">
      <c r="A20" s="18" t="s">
        <v>24</v>
      </c>
      <c r="B20" s="12"/>
      <c r="C20" s="13" t="s">
        <v>8</v>
      </c>
      <c r="D20" s="13" t="s">
        <v>8</v>
      </c>
      <c r="E20" s="13" t="s">
        <v>8</v>
      </c>
      <c r="F20" s="13" t="s">
        <v>8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5" t="str">
        <f t="shared" si="3"/>
        <v>Navn Navnesen 18</v>
      </c>
      <c r="V20" s="16" t="str">
        <f t="shared" si="4"/>
        <v>F1, K5, L11, F2, S3, JB5, V6, V7, L3, patr.prosjekt, S9, JB12, Baker (1-3)</v>
      </c>
      <c r="W20" s="17" t="str">
        <f>IFERROR(__xludf.DUMMYFUNCTION("IF(OR(REGEXMATCH($C$49,U20&amp;"",""),REGEXMATCH($C$49,ADDRESS(20,1,4)&amp;"","")),""Utfordringen"",""Nei"")"),"Nei")</f>
        <v>Nei</v>
      </c>
      <c r="X20" s="13" t="str">
        <f t="shared" si="5"/>
        <v>F1, K5, L11</v>
      </c>
      <c r="Y20" s="13" t="str">
        <f t="shared" si="6"/>
        <v>F2, S3, JB5</v>
      </c>
      <c r="Z20" s="13" t="str">
        <f t="shared" si="7"/>
        <v>V6, V7, L3, patr.prosjekt</v>
      </c>
      <c r="AA20" s="13" t="str">
        <f t="shared" si="8"/>
        <v>S9, JB12, Baker (1-3)</v>
      </c>
      <c r="AB20" s="13" t="str">
        <f t="shared" ref="AB20:AN20" si="25">IF(G20="ja",$G$47,(IF(G20="x",$G$47,"")))</f>
        <v/>
      </c>
      <c r="AC20" s="13" t="str">
        <f t="shared" si="25"/>
        <v/>
      </c>
      <c r="AD20" s="13" t="str">
        <f t="shared" si="25"/>
        <v/>
      </c>
      <c r="AE20" s="13" t="str">
        <f t="shared" si="25"/>
        <v/>
      </c>
      <c r="AF20" s="13" t="str">
        <f t="shared" si="25"/>
        <v/>
      </c>
      <c r="AG20" s="13" t="str">
        <f t="shared" si="25"/>
        <v/>
      </c>
      <c r="AH20" s="13" t="str">
        <f t="shared" si="25"/>
        <v/>
      </c>
      <c r="AI20" s="13" t="str">
        <f t="shared" si="25"/>
        <v/>
      </c>
      <c r="AJ20" s="13" t="str">
        <f t="shared" si="25"/>
        <v/>
      </c>
      <c r="AK20" s="13" t="str">
        <f t="shared" si="25"/>
        <v/>
      </c>
      <c r="AL20" s="13" t="str">
        <f t="shared" si="25"/>
        <v/>
      </c>
      <c r="AM20" s="13" t="str">
        <f t="shared" si="25"/>
        <v/>
      </c>
      <c r="AN20" s="13" t="str">
        <f t="shared" si="25"/>
        <v/>
      </c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ht="14.25" customHeight="1">
      <c r="A21" s="18" t="s">
        <v>25</v>
      </c>
      <c r="B21" s="12"/>
      <c r="C21" s="13" t="s">
        <v>8</v>
      </c>
      <c r="D21" s="13" t="s">
        <v>8</v>
      </c>
      <c r="E21" s="13" t="s">
        <v>8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5" t="str">
        <f t="shared" si="3"/>
        <v>Navn Navnesen 19</v>
      </c>
      <c r="V21" s="16" t="str">
        <f t="shared" si="4"/>
        <v>F1, K5, L11, F2, S3, JB5, V6, V7, L3, patr.prosjekt</v>
      </c>
      <c r="W21" s="17" t="str">
        <f>IFERROR(__xludf.DUMMYFUNCTION("IF(OR(REGEXMATCH($C$49,U21&amp;"",""),REGEXMATCH($C$49,ADDRESS(21,1,4)&amp;"","")),""Utfordringen"",""Nei"")"),"Nei")</f>
        <v>Nei</v>
      </c>
      <c r="X21" s="13" t="str">
        <f t="shared" si="5"/>
        <v>F1, K5, L11</v>
      </c>
      <c r="Y21" s="13" t="str">
        <f t="shared" si="6"/>
        <v>F2, S3, JB5</v>
      </c>
      <c r="Z21" s="13" t="str">
        <f t="shared" si="7"/>
        <v>V6, V7, L3, patr.prosjekt</v>
      </c>
      <c r="AA21" s="13" t="str">
        <f t="shared" si="8"/>
        <v/>
      </c>
      <c r="AB21" s="13" t="str">
        <f t="shared" ref="AB21:AN21" si="26">IF(G21="ja",$G$47,(IF(G21="x",$G$47,"")))</f>
        <v/>
      </c>
      <c r="AC21" s="13" t="str">
        <f t="shared" si="26"/>
        <v/>
      </c>
      <c r="AD21" s="13" t="str">
        <f t="shared" si="26"/>
        <v/>
      </c>
      <c r="AE21" s="13" t="str">
        <f t="shared" si="26"/>
        <v/>
      </c>
      <c r="AF21" s="13" t="str">
        <f t="shared" si="26"/>
        <v/>
      </c>
      <c r="AG21" s="13" t="str">
        <f t="shared" si="26"/>
        <v/>
      </c>
      <c r="AH21" s="13" t="str">
        <f t="shared" si="26"/>
        <v/>
      </c>
      <c r="AI21" s="13" t="str">
        <f t="shared" si="26"/>
        <v/>
      </c>
      <c r="AJ21" s="13" t="str">
        <f t="shared" si="26"/>
        <v/>
      </c>
      <c r="AK21" s="13" t="str">
        <f t="shared" si="26"/>
        <v/>
      </c>
      <c r="AL21" s="13" t="str">
        <f t="shared" si="26"/>
        <v/>
      </c>
      <c r="AM21" s="13" t="str">
        <f t="shared" si="26"/>
        <v/>
      </c>
      <c r="AN21" s="13" t="str">
        <f t="shared" si="26"/>
        <v/>
      </c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</row>
    <row r="22" ht="14.25" customHeight="1">
      <c r="A22" s="18" t="s">
        <v>26</v>
      </c>
      <c r="B22" s="12"/>
      <c r="C22" s="13"/>
      <c r="D22" s="13"/>
      <c r="E22" s="13" t="s">
        <v>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5" t="str">
        <f t="shared" si="3"/>
        <v>Navn Navnesen 20</v>
      </c>
      <c r="V22" s="16" t="str">
        <f t="shared" si="4"/>
        <v>V6, V7, L3, patr.prosjekt</v>
      </c>
      <c r="W22" s="17" t="str">
        <f>IFERROR(__xludf.DUMMYFUNCTION("IF(OR(REGEXMATCH($C$49,U22&amp;"",""),REGEXMATCH($C$49,ADDRESS(22,1,4)&amp;"","")),""Utfordringen"",""Nei"")"),"Nei")</f>
        <v>Nei</v>
      </c>
      <c r="X22" s="13" t="str">
        <f t="shared" si="5"/>
        <v/>
      </c>
      <c r="Y22" s="13" t="str">
        <f t="shared" si="6"/>
        <v/>
      </c>
      <c r="Z22" s="13" t="str">
        <f t="shared" si="7"/>
        <v>V6, V7, L3, patr.prosjekt</v>
      </c>
      <c r="AA22" s="13" t="str">
        <f t="shared" si="8"/>
        <v/>
      </c>
      <c r="AB22" s="13" t="str">
        <f t="shared" ref="AB22:AN22" si="27">IF(G22="ja",$G$47,(IF(G22="x",$G$47,"")))</f>
        <v/>
      </c>
      <c r="AC22" s="13" t="str">
        <f t="shared" si="27"/>
        <v/>
      </c>
      <c r="AD22" s="13" t="str">
        <f t="shared" si="27"/>
        <v/>
      </c>
      <c r="AE22" s="13" t="str">
        <f t="shared" si="27"/>
        <v/>
      </c>
      <c r="AF22" s="13" t="str">
        <f t="shared" si="27"/>
        <v/>
      </c>
      <c r="AG22" s="13" t="str">
        <f t="shared" si="27"/>
        <v/>
      </c>
      <c r="AH22" s="13" t="str">
        <f t="shared" si="27"/>
        <v/>
      </c>
      <c r="AI22" s="13" t="str">
        <f t="shared" si="27"/>
        <v/>
      </c>
      <c r="AJ22" s="13" t="str">
        <f t="shared" si="27"/>
        <v/>
      </c>
      <c r="AK22" s="13" t="str">
        <f t="shared" si="27"/>
        <v/>
      </c>
      <c r="AL22" s="13" t="str">
        <f t="shared" si="27"/>
        <v/>
      </c>
      <c r="AM22" s="13" t="str">
        <f t="shared" si="27"/>
        <v/>
      </c>
      <c r="AN22" s="13" t="str">
        <f t="shared" si="27"/>
        <v/>
      </c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</row>
    <row r="23" ht="14.25" customHeight="1">
      <c r="A23" s="18" t="s">
        <v>27</v>
      </c>
      <c r="B23" s="12"/>
      <c r="C23" s="13"/>
      <c r="D23" s="13"/>
      <c r="E23" s="13"/>
      <c r="F23" s="13"/>
      <c r="G23" s="13" t="s">
        <v>8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5" t="str">
        <f t="shared" si="3"/>
        <v>Navn Navnesen 21</v>
      </c>
      <c r="V23" s="16" t="str">
        <f t="shared" si="4"/>
        <v>V2, JB4</v>
      </c>
      <c r="W23" s="17" t="str">
        <f>IFERROR(__xludf.DUMMYFUNCTION("IF(OR(REGEXMATCH($C$49,U23&amp;"",""),REGEXMATCH($C$49,ADDRESS(23,1,4)&amp;"","")),""Utfordringen"",""Nei"")"),"Nei")</f>
        <v>Nei</v>
      </c>
      <c r="X23" s="13" t="str">
        <f t="shared" si="5"/>
        <v/>
      </c>
      <c r="Y23" s="13" t="str">
        <f t="shared" si="6"/>
        <v/>
      </c>
      <c r="Z23" s="13" t="str">
        <f t="shared" si="7"/>
        <v/>
      </c>
      <c r="AA23" s="13" t="str">
        <f t="shared" si="8"/>
        <v/>
      </c>
      <c r="AB23" s="13" t="str">
        <f t="shared" ref="AB23:AN23" si="28">IF(G23="ja",$G$47,(IF(G23="x",$G$47,"")))</f>
        <v>V2, JB4</v>
      </c>
      <c r="AC23" s="13" t="str">
        <f t="shared" si="28"/>
        <v/>
      </c>
      <c r="AD23" s="13" t="str">
        <f t="shared" si="28"/>
        <v/>
      </c>
      <c r="AE23" s="13" t="str">
        <f t="shared" si="28"/>
        <v/>
      </c>
      <c r="AF23" s="13" t="str">
        <f t="shared" si="28"/>
        <v/>
      </c>
      <c r="AG23" s="13" t="str">
        <f t="shared" si="28"/>
        <v/>
      </c>
      <c r="AH23" s="13" t="str">
        <f t="shared" si="28"/>
        <v/>
      </c>
      <c r="AI23" s="13" t="str">
        <f t="shared" si="28"/>
        <v/>
      </c>
      <c r="AJ23" s="13" t="str">
        <f t="shared" si="28"/>
        <v/>
      </c>
      <c r="AK23" s="13" t="str">
        <f t="shared" si="28"/>
        <v/>
      </c>
      <c r="AL23" s="13" t="str">
        <f t="shared" si="28"/>
        <v/>
      </c>
      <c r="AM23" s="13" t="str">
        <f t="shared" si="28"/>
        <v/>
      </c>
      <c r="AN23" s="13" t="str">
        <f t="shared" si="28"/>
        <v/>
      </c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</row>
    <row r="24" ht="14.25" customHeight="1">
      <c r="A24" s="18" t="s">
        <v>28</v>
      </c>
      <c r="B24" s="12"/>
      <c r="C24" s="13"/>
      <c r="D24" s="19" t="s">
        <v>6</v>
      </c>
      <c r="E24" s="19" t="s">
        <v>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5" t="str">
        <f t="shared" si="3"/>
        <v>Navn Navnesen 22</v>
      </c>
      <c r="V24" s="16" t="str">
        <f t="shared" si="4"/>
        <v>F2, S3, JB5, V6, V7, L3, patr.prosjekt</v>
      </c>
      <c r="W24" s="17" t="str">
        <f>IFERROR(__xludf.DUMMYFUNCTION("IF(OR(REGEXMATCH($C$49,U24&amp;"",""),REGEXMATCH($C$49,ADDRESS(24,1,4)&amp;"","")),""Utfordringen"",""Nei"")"),"Nei")</f>
        <v>Nei</v>
      </c>
      <c r="X24" s="13" t="str">
        <f t="shared" si="5"/>
        <v/>
      </c>
      <c r="Y24" s="13" t="str">
        <f t="shared" si="6"/>
        <v>F2, S3, JB5</v>
      </c>
      <c r="Z24" s="13" t="str">
        <f t="shared" si="7"/>
        <v>V6, V7, L3, patr.prosjekt</v>
      </c>
      <c r="AA24" s="13" t="str">
        <f t="shared" si="8"/>
        <v/>
      </c>
      <c r="AB24" s="13" t="str">
        <f t="shared" ref="AB24:AN24" si="29">IF(G24="ja",$G$47,(IF(G24="x",$G$47,"")))</f>
        <v/>
      </c>
      <c r="AC24" s="13" t="str">
        <f t="shared" si="29"/>
        <v/>
      </c>
      <c r="AD24" s="13" t="str">
        <f t="shared" si="29"/>
        <v/>
      </c>
      <c r="AE24" s="13" t="str">
        <f t="shared" si="29"/>
        <v/>
      </c>
      <c r="AF24" s="13" t="str">
        <f t="shared" si="29"/>
        <v/>
      </c>
      <c r="AG24" s="13" t="str">
        <f t="shared" si="29"/>
        <v/>
      </c>
      <c r="AH24" s="13" t="str">
        <f t="shared" si="29"/>
        <v/>
      </c>
      <c r="AI24" s="13" t="str">
        <f t="shared" si="29"/>
        <v/>
      </c>
      <c r="AJ24" s="13" t="str">
        <f t="shared" si="29"/>
        <v/>
      </c>
      <c r="AK24" s="13" t="str">
        <f t="shared" si="29"/>
        <v/>
      </c>
      <c r="AL24" s="13" t="str">
        <f t="shared" si="29"/>
        <v/>
      </c>
      <c r="AM24" s="13" t="str">
        <f t="shared" si="29"/>
        <v/>
      </c>
      <c r="AN24" s="13" t="str">
        <f t="shared" si="29"/>
        <v/>
      </c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</row>
    <row r="25" ht="14.25" customHeight="1">
      <c r="A25" s="18" t="s">
        <v>29</v>
      </c>
      <c r="B25" s="12"/>
      <c r="C25" s="13"/>
      <c r="D25" s="13"/>
      <c r="E25" s="13"/>
      <c r="F25" s="19" t="s">
        <v>6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5" t="str">
        <f t="shared" si="3"/>
        <v>Navn Navnesen 23</v>
      </c>
      <c r="V25" s="16" t="str">
        <f t="shared" si="4"/>
        <v>S9, JB12, Baker (1-3)</v>
      </c>
      <c r="W25" s="17" t="str">
        <f>IFERROR(__xludf.DUMMYFUNCTION("IF(OR(REGEXMATCH($C$49,U25&amp;"",""),REGEXMATCH($C$49,ADDRESS(25,1,4)&amp;"","")),""Utfordringen"",""Nei"")"),"Nei")</f>
        <v>Nei</v>
      </c>
      <c r="X25" s="13" t="str">
        <f t="shared" si="5"/>
        <v/>
      </c>
      <c r="Y25" s="13" t="str">
        <f t="shared" si="6"/>
        <v/>
      </c>
      <c r="Z25" s="13" t="str">
        <f t="shared" si="7"/>
        <v/>
      </c>
      <c r="AA25" s="13" t="str">
        <f t="shared" si="8"/>
        <v>S9, JB12, Baker (1-3)</v>
      </c>
      <c r="AB25" s="13" t="str">
        <f t="shared" ref="AB25:AN25" si="30">IF(G25="ja",$G$47,(IF(G25="x",$G$47,"")))</f>
        <v/>
      </c>
      <c r="AC25" s="13" t="str">
        <f t="shared" si="30"/>
        <v/>
      </c>
      <c r="AD25" s="13" t="str">
        <f t="shared" si="30"/>
        <v/>
      </c>
      <c r="AE25" s="13" t="str">
        <f t="shared" si="30"/>
        <v/>
      </c>
      <c r="AF25" s="13" t="str">
        <f t="shared" si="30"/>
        <v/>
      </c>
      <c r="AG25" s="13" t="str">
        <f t="shared" si="30"/>
        <v/>
      </c>
      <c r="AH25" s="13" t="str">
        <f t="shared" si="30"/>
        <v/>
      </c>
      <c r="AI25" s="13" t="str">
        <f t="shared" si="30"/>
        <v/>
      </c>
      <c r="AJ25" s="13" t="str">
        <f t="shared" si="30"/>
        <v/>
      </c>
      <c r="AK25" s="13" t="str">
        <f t="shared" si="30"/>
        <v/>
      </c>
      <c r="AL25" s="13" t="str">
        <f t="shared" si="30"/>
        <v/>
      </c>
      <c r="AM25" s="13" t="str">
        <f t="shared" si="30"/>
        <v/>
      </c>
      <c r="AN25" s="13" t="str">
        <f t="shared" si="30"/>
        <v/>
      </c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</row>
    <row r="26" ht="14.25" customHeight="1">
      <c r="A26" s="11" t="s">
        <v>30</v>
      </c>
      <c r="B26" s="12"/>
      <c r="C26" s="19" t="s">
        <v>6</v>
      </c>
      <c r="D26" s="19" t="s">
        <v>6</v>
      </c>
      <c r="E26" s="19" t="s">
        <v>6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5" t="str">
        <f t="shared" si="3"/>
        <v>Navn Navnesen 24</v>
      </c>
      <c r="V26" s="16" t="str">
        <f t="shared" si="4"/>
        <v>F1, K5, L11, F2, S3, JB5, V6, V7, L3, patr.prosjekt</v>
      </c>
      <c r="W26" s="17" t="str">
        <f>IFERROR(__xludf.DUMMYFUNCTION("IF(OR(REGEXMATCH($C$49,U26&amp;"",""),REGEXMATCH($C$49,ADDRESS(26,1,4)&amp;"","")),""Utfordringen"",""Nei"")"),"Utfordringen")</f>
        <v>Utfordringen</v>
      </c>
      <c r="X26" s="13" t="str">
        <f t="shared" si="5"/>
        <v>F1, K5, L11</v>
      </c>
      <c r="Y26" s="13" t="str">
        <f t="shared" si="6"/>
        <v>F2, S3, JB5</v>
      </c>
      <c r="Z26" s="13" t="str">
        <f t="shared" si="7"/>
        <v>V6, V7, L3, patr.prosjekt</v>
      </c>
      <c r="AA26" s="13" t="str">
        <f t="shared" si="8"/>
        <v/>
      </c>
      <c r="AB26" s="13" t="str">
        <f t="shared" ref="AB26:AN26" si="31">IF(G26="ja",$G$47,(IF(G26="x",$G$47,"")))</f>
        <v/>
      </c>
      <c r="AC26" s="13" t="str">
        <f t="shared" si="31"/>
        <v/>
      </c>
      <c r="AD26" s="13" t="str">
        <f t="shared" si="31"/>
        <v/>
      </c>
      <c r="AE26" s="13" t="str">
        <f t="shared" si="31"/>
        <v/>
      </c>
      <c r="AF26" s="13" t="str">
        <f t="shared" si="31"/>
        <v/>
      </c>
      <c r="AG26" s="13" t="str">
        <f t="shared" si="31"/>
        <v/>
      </c>
      <c r="AH26" s="13" t="str">
        <f t="shared" si="31"/>
        <v/>
      </c>
      <c r="AI26" s="13" t="str">
        <f t="shared" si="31"/>
        <v/>
      </c>
      <c r="AJ26" s="13" t="str">
        <f t="shared" si="31"/>
        <v/>
      </c>
      <c r="AK26" s="13" t="str">
        <f t="shared" si="31"/>
        <v/>
      </c>
      <c r="AL26" s="13" t="str">
        <f t="shared" si="31"/>
        <v/>
      </c>
      <c r="AM26" s="13" t="str">
        <f t="shared" si="31"/>
        <v/>
      </c>
      <c r="AN26" s="13" t="str">
        <f t="shared" si="31"/>
        <v/>
      </c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</row>
    <row r="27" ht="14.25" customHeight="1">
      <c r="A27" s="11" t="s">
        <v>31</v>
      </c>
      <c r="B27" s="12"/>
      <c r="C27" s="19" t="s">
        <v>6</v>
      </c>
      <c r="D27" s="19" t="s">
        <v>8</v>
      </c>
      <c r="E27" s="19" t="s">
        <v>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5" t="str">
        <f t="shared" si="3"/>
        <v>Navn Navnesen 25</v>
      </c>
      <c r="V27" s="16" t="str">
        <f t="shared" si="4"/>
        <v>F1, K5, L11, F2, S3, JB5, V6, V7, L3, patr.prosjekt</v>
      </c>
      <c r="W27" s="17" t="str">
        <f>IFERROR(__xludf.DUMMYFUNCTION("IF(OR(REGEXMATCH($C$49,U27&amp;"",""),REGEXMATCH($C$49,ADDRESS(27,1,4)&amp;"","")),""Utfordringen"",""Nei"")"),"Nei")</f>
        <v>Nei</v>
      </c>
      <c r="X27" s="13" t="str">
        <f t="shared" si="5"/>
        <v>F1, K5, L11</v>
      </c>
      <c r="Y27" s="13" t="str">
        <f t="shared" si="6"/>
        <v>F2, S3, JB5</v>
      </c>
      <c r="Z27" s="13" t="str">
        <f t="shared" si="7"/>
        <v>V6, V7, L3, patr.prosjekt</v>
      </c>
      <c r="AA27" s="13" t="str">
        <f t="shared" si="8"/>
        <v/>
      </c>
      <c r="AB27" s="13" t="str">
        <f t="shared" ref="AB27:AN27" si="32">IF(G27="ja",$G$47,(IF(G27="x",$G$47,"")))</f>
        <v/>
      </c>
      <c r="AC27" s="13" t="str">
        <f t="shared" si="32"/>
        <v/>
      </c>
      <c r="AD27" s="13" t="str">
        <f t="shared" si="32"/>
        <v/>
      </c>
      <c r="AE27" s="13" t="str">
        <f t="shared" si="32"/>
        <v/>
      </c>
      <c r="AF27" s="13" t="str">
        <f t="shared" si="32"/>
        <v/>
      </c>
      <c r="AG27" s="13" t="str">
        <f t="shared" si="32"/>
        <v/>
      </c>
      <c r="AH27" s="13" t="str">
        <f t="shared" si="32"/>
        <v/>
      </c>
      <c r="AI27" s="13" t="str">
        <f t="shared" si="32"/>
        <v/>
      </c>
      <c r="AJ27" s="13" t="str">
        <f t="shared" si="32"/>
        <v/>
      </c>
      <c r="AK27" s="13" t="str">
        <f t="shared" si="32"/>
        <v/>
      </c>
      <c r="AL27" s="13" t="str">
        <f t="shared" si="32"/>
        <v/>
      </c>
      <c r="AM27" s="13" t="str">
        <f t="shared" si="32"/>
        <v/>
      </c>
      <c r="AN27" s="13" t="str">
        <f t="shared" si="32"/>
        <v/>
      </c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</row>
    <row r="28" ht="14.25" customHeight="1">
      <c r="A28" s="11" t="s">
        <v>32</v>
      </c>
      <c r="B28" s="12"/>
      <c r="C28" s="13"/>
      <c r="D28" s="13"/>
      <c r="E28" s="19" t="s">
        <v>8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5" t="str">
        <f t="shared" si="3"/>
        <v>Navn Navnesen 26</v>
      </c>
      <c r="V28" s="16" t="str">
        <f t="shared" si="4"/>
        <v>V6, V7, L3, patr.prosjekt</v>
      </c>
      <c r="W28" s="17" t="str">
        <f>IFERROR(__xludf.DUMMYFUNCTION("IF(OR(REGEXMATCH($C$49,U28&amp;"",""),REGEXMATCH($C$49,ADDRESS(28,1,4)&amp;"","")),""Utfordringen"",""Nei"")"),"Utfordringen")</f>
        <v>Utfordringen</v>
      </c>
      <c r="X28" s="13" t="str">
        <f t="shared" si="5"/>
        <v/>
      </c>
      <c r="Y28" s="13" t="str">
        <f t="shared" si="6"/>
        <v/>
      </c>
      <c r="Z28" s="13" t="str">
        <f t="shared" si="7"/>
        <v>V6, V7, L3, patr.prosjekt</v>
      </c>
      <c r="AA28" s="13" t="str">
        <f t="shared" si="8"/>
        <v/>
      </c>
      <c r="AB28" s="13" t="str">
        <f t="shared" ref="AB28:AN28" si="33">IF(G28="ja",$G$47,(IF(G28="x",$G$47,"")))</f>
        <v/>
      </c>
      <c r="AC28" s="13" t="str">
        <f t="shared" si="33"/>
        <v/>
      </c>
      <c r="AD28" s="13" t="str">
        <f t="shared" si="33"/>
        <v/>
      </c>
      <c r="AE28" s="13" t="str">
        <f t="shared" si="33"/>
        <v/>
      </c>
      <c r="AF28" s="13" t="str">
        <f t="shared" si="33"/>
        <v/>
      </c>
      <c r="AG28" s="13" t="str">
        <f t="shared" si="33"/>
        <v/>
      </c>
      <c r="AH28" s="13" t="str">
        <f t="shared" si="33"/>
        <v/>
      </c>
      <c r="AI28" s="13" t="str">
        <f t="shared" si="33"/>
        <v/>
      </c>
      <c r="AJ28" s="13" t="str">
        <f t="shared" si="33"/>
        <v/>
      </c>
      <c r="AK28" s="13" t="str">
        <f t="shared" si="33"/>
        <v/>
      </c>
      <c r="AL28" s="13" t="str">
        <f t="shared" si="33"/>
        <v/>
      </c>
      <c r="AM28" s="13" t="str">
        <f t="shared" si="33"/>
        <v/>
      </c>
      <c r="AN28" s="13" t="str">
        <f t="shared" si="33"/>
        <v/>
      </c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</row>
    <row r="29" ht="14.25" customHeight="1">
      <c r="A29" s="11" t="s">
        <v>33</v>
      </c>
      <c r="B29" s="12"/>
      <c r="C29" s="13"/>
      <c r="D29" s="19" t="s">
        <v>6</v>
      </c>
      <c r="E29" s="13"/>
      <c r="F29" s="13"/>
      <c r="G29" s="19" t="s">
        <v>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5" t="str">
        <f t="shared" si="3"/>
        <v>Navn Navnesen 27</v>
      </c>
      <c r="V29" s="16" t="str">
        <f t="shared" si="4"/>
        <v>F2, S3, JB5, V2, JB4</v>
      </c>
      <c r="W29" s="17" t="str">
        <f>IFERROR(__xludf.DUMMYFUNCTION("IF(OR(REGEXMATCH($C$49,U29&amp;"",""),REGEXMATCH($C$49,ADDRESS(29,1,4)&amp;"","")),""Utfordringen"",""Nei"")"),"Nei")</f>
        <v>Nei</v>
      </c>
      <c r="X29" s="13" t="str">
        <f t="shared" si="5"/>
        <v/>
      </c>
      <c r="Y29" s="13" t="str">
        <f t="shared" si="6"/>
        <v>F2, S3, JB5</v>
      </c>
      <c r="Z29" s="13" t="str">
        <f t="shared" si="7"/>
        <v/>
      </c>
      <c r="AA29" s="13" t="str">
        <f t="shared" si="8"/>
        <v/>
      </c>
      <c r="AB29" s="13" t="str">
        <f t="shared" ref="AB29:AN29" si="34">IF(G29="ja",$G$47,(IF(G29="x",$G$47,"")))</f>
        <v>V2, JB4</v>
      </c>
      <c r="AC29" s="13" t="str">
        <f t="shared" si="34"/>
        <v/>
      </c>
      <c r="AD29" s="13" t="str">
        <f t="shared" si="34"/>
        <v/>
      </c>
      <c r="AE29" s="13" t="str">
        <f t="shared" si="34"/>
        <v/>
      </c>
      <c r="AF29" s="13" t="str">
        <f t="shared" si="34"/>
        <v/>
      </c>
      <c r="AG29" s="13" t="str">
        <f t="shared" si="34"/>
        <v/>
      </c>
      <c r="AH29" s="13" t="str">
        <f t="shared" si="34"/>
        <v/>
      </c>
      <c r="AI29" s="13" t="str">
        <f t="shared" si="34"/>
        <v/>
      </c>
      <c r="AJ29" s="13" t="str">
        <f t="shared" si="34"/>
        <v/>
      </c>
      <c r="AK29" s="13" t="str">
        <f t="shared" si="34"/>
        <v/>
      </c>
      <c r="AL29" s="13" t="str">
        <f t="shared" si="34"/>
        <v/>
      </c>
      <c r="AM29" s="13" t="str">
        <f t="shared" si="34"/>
        <v/>
      </c>
      <c r="AN29" s="13" t="str">
        <f t="shared" si="34"/>
        <v/>
      </c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</row>
    <row r="30" ht="14.25" customHeight="1">
      <c r="A30" s="11" t="s">
        <v>34</v>
      </c>
      <c r="B30" s="12"/>
      <c r="C30" s="13"/>
      <c r="D30" s="19" t="s">
        <v>6</v>
      </c>
      <c r="E30" s="13"/>
      <c r="F30" s="13"/>
      <c r="G30" s="19" t="s">
        <v>6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0"/>
      <c r="U30" s="15" t="str">
        <f t="shared" si="3"/>
        <v>Navn Navnesen 28</v>
      </c>
      <c r="V30" s="16" t="str">
        <f t="shared" si="4"/>
        <v>F2, S3, JB5, V2, JB4</v>
      </c>
      <c r="W30" s="17" t="str">
        <f>IFERROR(__xludf.DUMMYFUNCTION("IF(OR(REGEXMATCH($C$49,U30&amp;"",""),REGEXMATCH($C$49,ADDRESS(30,1,4)&amp;"","")),""Utfordringen"",""Nei"")"),"Nei")</f>
        <v>Nei</v>
      </c>
      <c r="X30" s="13" t="str">
        <f t="shared" si="5"/>
        <v/>
      </c>
      <c r="Y30" s="13" t="str">
        <f t="shared" si="6"/>
        <v>F2, S3, JB5</v>
      </c>
      <c r="Z30" s="13" t="str">
        <f t="shared" si="7"/>
        <v/>
      </c>
      <c r="AA30" s="13" t="str">
        <f t="shared" si="8"/>
        <v/>
      </c>
      <c r="AB30" s="13" t="str">
        <f t="shared" ref="AB30:AN30" si="35">IF(G30="ja",$G$47,(IF(G30="x",$G$47,"")))</f>
        <v>V2, JB4</v>
      </c>
      <c r="AC30" s="13" t="str">
        <f t="shared" si="35"/>
        <v/>
      </c>
      <c r="AD30" s="13" t="str">
        <f t="shared" si="35"/>
        <v/>
      </c>
      <c r="AE30" s="13" t="str">
        <f t="shared" si="35"/>
        <v/>
      </c>
      <c r="AF30" s="13" t="str">
        <f t="shared" si="35"/>
        <v/>
      </c>
      <c r="AG30" s="13" t="str">
        <f t="shared" si="35"/>
        <v/>
      </c>
      <c r="AH30" s="13" t="str">
        <f t="shared" si="35"/>
        <v/>
      </c>
      <c r="AI30" s="13" t="str">
        <f t="shared" si="35"/>
        <v/>
      </c>
      <c r="AJ30" s="13" t="str">
        <f t="shared" si="35"/>
        <v/>
      </c>
      <c r="AK30" s="13" t="str">
        <f t="shared" si="35"/>
        <v/>
      </c>
      <c r="AL30" s="13" t="str">
        <f t="shared" si="35"/>
        <v/>
      </c>
      <c r="AM30" s="13" t="str">
        <f t="shared" si="35"/>
        <v/>
      </c>
      <c r="AN30" s="13" t="str">
        <f t="shared" si="35"/>
        <v/>
      </c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</row>
    <row r="31" ht="14.25" customHeight="1">
      <c r="A31" s="11" t="s">
        <v>35</v>
      </c>
      <c r="B31" s="12"/>
      <c r="C31" s="13"/>
      <c r="D31" s="19" t="s">
        <v>6</v>
      </c>
      <c r="E31" s="13"/>
      <c r="F31" s="13"/>
      <c r="G31" s="19" t="s">
        <v>6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0"/>
      <c r="U31" s="15" t="str">
        <f t="shared" si="3"/>
        <v>Navn Navnesen 29</v>
      </c>
      <c r="V31" s="16" t="str">
        <f t="shared" si="4"/>
        <v>F2, S3, JB5, V2, JB4</v>
      </c>
      <c r="W31" s="17" t="str">
        <f>IFERROR(__xludf.DUMMYFUNCTION("IF(OR(REGEXMATCH($C$49,U31&amp;"",""),REGEXMATCH($C$49,ADDRESS(31,1,4)&amp;"","")),""Utfordringen"",""Nei"")"),"Nei")</f>
        <v>Nei</v>
      </c>
      <c r="X31" s="13" t="str">
        <f t="shared" si="5"/>
        <v/>
      </c>
      <c r="Y31" s="13" t="str">
        <f t="shared" si="6"/>
        <v>F2, S3, JB5</v>
      </c>
      <c r="Z31" s="13" t="str">
        <f t="shared" si="7"/>
        <v/>
      </c>
      <c r="AA31" s="13" t="str">
        <f t="shared" si="8"/>
        <v/>
      </c>
      <c r="AB31" s="13" t="str">
        <f t="shared" ref="AB31:AN31" si="36">IF(G31="ja",$G$47,(IF(G31="x",$G$47,"")))</f>
        <v>V2, JB4</v>
      </c>
      <c r="AC31" s="13" t="str">
        <f t="shared" si="36"/>
        <v/>
      </c>
      <c r="AD31" s="13" t="str">
        <f t="shared" si="36"/>
        <v/>
      </c>
      <c r="AE31" s="13" t="str">
        <f t="shared" si="36"/>
        <v/>
      </c>
      <c r="AF31" s="13" t="str">
        <f t="shared" si="36"/>
        <v/>
      </c>
      <c r="AG31" s="13" t="str">
        <f t="shared" si="36"/>
        <v/>
      </c>
      <c r="AH31" s="13" t="str">
        <f t="shared" si="36"/>
        <v/>
      </c>
      <c r="AI31" s="13" t="str">
        <f t="shared" si="36"/>
        <v/>
      </c>
      <c r="AJ31" s="13" t="str">
        <f t="shared" si="36"/>
        <v/>
      </c>
      <c r="AK31" s="13" t="str">
        <f t="shared" si="36"/>
        <v/>
      </c>
      <c r="AL31" s="13" t="str">
        <f t="shared" si="36"/>
        <v/>
      </c>
      <c r="AM31" s="13" t="str">
        <f t="shared" si="36"/>
        <v/>
      </c>
      <c r="AN31" s="13" t="str">
        <f t="shared" si="36"/>
        <v/>
      </c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</row>
    <row r="32" ht="14.25" customHeight="1">
      <c r="A32" s="11" t="s">
        <v>36</v>
      </c>
      <c r="B32" s="12"/>
      <c r="C32" s="13"/>
      <c r="D32" s="19" t="s">
        <v>6</v>
      </c>
      <c r="E32" s="13"/>
      <c r="F32" s="13"/>
      <c r="G32" s="19" t="s">
        <v>6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0"/>
      <c r="U32" s="15" t="str">
        <f t="shared" si="3"/>
        <v>Navn Navnesen 30</v>
      </c>
      <c r="V32" s="16" t="str">
        <f t="shared" si="4"/>
        <v>F2, S3, JB5, V2, JB4</v>
      </c>
      <c r="W32" s="17" t="str">
        <f>IFERROR(__xludf.DUMMYFUNCTION("IF(OR(REGEXMATCH($C$49,U32&amp;"",""),REGEXMATCH($C$49,ADDRESS(32,1,4)&amp;"","")),""Utfordringen"",""Nei"")"),"Utfordringen")</f>
        <v>Utfordringen</v>
      </c>
      <c r="X32" s="13" t="str">
        <f t="shared" si="5"/>
        <v/>
      </c>
      <c r="Y32" s="13" t="str">
        <f t="shared" si="6"/>
        <v>F2, S3, JB5</v>
      </c>
      <c r="Z32" s="13" t="str">
        <f t="shared" si="7"/>
        <v/>
      </c>
      <c r="AA32" s="13" t="str">
        <f t="shared" si="8"/>
        <v/>
      </c>
      <c r="AB32" s="13" t="str">
        <f t="shared" ref="AB32:AN32" si="37">IF(G32="ja",$G$47,(IF(G32="x",$G$47,"")))</f>
        <v>V2, JB4</v>
      </c>
      <c r="AC32" s="13" t="str">
        <f t="shared" si="37"/>
        <v/>
      </c>
      <c r="AD32" s="13" t="str">
        <f t="shared" si="37"/>
        <v/>
      </c>
      <c r="AE32" s="13" t="str">
        <f t="shared" si="37"/>
        <v/>
      </c>
      <c r="AF32" s="13" t="str">
        <f t="shared" si="37"/>
        <v/>
      </c>
      <c r="AG32" s="13" t="str">
        <f t="shared" si="37"/>
        <v/>
      </c>
      <c r="AH32" s="13" t="str">
        <f t="shared" si="37"/>
        <v/>
      </c>
      <c r="AI32" s="13" t="str">
        <f t="shared" si="37"/>
        <v/>
      </c>
      <c r="AJ32" s="13" t="str">
        <f t="shared" si="37"/>
        <v/>
      </c>
      <c r="AK32" s="13" t="str">
        <f t="shared" si="37"/>
        <v/>
      </c>
      <c r="AL32" s="13" t="str">
        <f t="shared" si="37"/>
        <v/>
      </c>
      <c r="AM32" s="13" t="str">
        <f t="shared" si="37"/>
        <v/>
      </c>
      <c r="AN32" s="13" t="str">
        <f t="shared" si="37"/>
        <v/>
      </c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</row>
    <row r="33" ht="14.25" customHeight="1">
      <c r="A33" s="21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</row>
    <row r="34" ht="14.25" customHeight="1">
      <c r="A34" s="21" t="s">
        <v>37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1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</row>
    <row r="35" ht="41.25" customHeight="1">
      <c r="A35" s="25" t="s">
        <v>38</v>
      </c>
      <c r="B35" s="10"/>
      <c r="C35" s="26" t="s">
        <v>39</v>
      </c>
      <c r="D35" s="26" t="s">
        <v>40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V35" s="27"/>
      <c r="W35" s="27"/>
    </row>
    <row r="36" ht="40.5" customHeight="1">
      <c r="A36" s="25" t="s">
        <v>41</v>
      </c>
      <c r="B36" s="10"/>
      <c r="C36" s="26"/>
      <c r="D36" s="26" t="s">
        <v>42</v>
      </c>
      <c r="E36" s="26"/>
      <c r="F36" s="26" t="s">
        <v>43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V36" s="27"/>
      <c r="AB36" s="28" t="b">
        <f>OR(A1=1, A2=2)</f>
        <v>0</v>
      </c>
    </row>
    <row r="37" ht="40.5" customHeight="1">
      <c r="A37" s="25" t="s">
        <v>44</v>
      </c>
      <c r="B37" s="10"/>
      <c r="C37" s="26"/>
      <c r="D37" s="26"/>
      <c r="E37" s="26" t="s">
        <v>45</v>
      </c>
      <c r="F37" s="26"/>
      <c r="G37" s="26" t="s">
        <v>46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V37" s="27"/>
    </row>
    <row r="38" ht="41.25" customHeight="1">
      <c r="A38" s="25" t="s">
        <v>47</v>
      </c>
      <c r="B38" s="10"/>
      <c r="C38" s="26" t="s">
        <v>48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W38" s="29"/>
    </row>
    <row r="39" ht="43.5" customHeight="1">
      <c r="A39" s="25" t="s">
        <v>49</v>
      </c>
      <c r="B39" s="10"/>
      <c r="C39" s="26" t="s">
        <v>50</v>
      </c>
      <c r="D39" s="26"/>
      <c r="E39" s="26" t="s">
        <v>51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W39" s="30"/>
    </row>
    <row r="40" ht="94.5" customHeight="1">
      <c r="A40" s="25" t="s">
        <v>52</v>
      </c>
      <c r="B40" s="10"/>
      <c r="C40" s="26"/>
      <c r="D40" s="26" t="s">
        <v>53</v>
      </c>
      <c r="E40" s="26"/>
      <c r="F40" s="26" t="s">
        <v>54</v>
      </c>
      <c r="G40" s="26" t="s">
        <v>55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ht="43.5" customHeight="1">
      <c r="A41" s="25" t="s">
        <v>56</v>
      </c>
      <c r="B41" s="10"/>
      <c r="C41" s="26"/>
      <c r="D41" s="26"/>
      <c r="E41" s="26"/>
      <c r="F41" s="26" t="s">
        <v>57</v>
      </c>
      <c r="G41" s="26"/>
      <c r="H41" s="26" t="s">
        <v>58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ht="42.0" customHeight="1">
      <c r="A42" s="25" t="s">
        <v>59</v>
      </c>
      <c r="B42" s="10"/>
      <c r="C42" s="26"/>
      <c r="D42" s="26"/>
      <c r="E42" s="26" t="s">
        <v>60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ht="84.0" customHeight="1">
      <c r="A43" s="31" t="s">
        <v>61</v>
      </c>
      <c r="B43" s="10"/>
      <c r="C43" s="26"/>
      <c r="D43" s="26" t="s">
        <v>62</v>
      </c>
      <c r="E43" s="26"/>
      <c r="F43" s="26" t="str">
        <f>"Start: "&amp;A16&amp;", "&amp;A18</f>
        <v>Start: Navn Navnesen 14, Navn Navnesen 16</v>
      </c>
      <c r="G43" s="32"/>
      <c r="H43" s="33" t="s">
        <v>63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>
      <c r="A44" s="31" t="s">
        <v>64</v>
      </c>
      <c r="B44" s="10"/>
      <c r="C44" s="26"/>
      <c r="D44" s="33" t="s">
        <v>65</v>
      </c>
      <c r="E44" s="26"/>
      <c r="F44" s="33" t="str">
        <f>A17</f>
        <v>Navn Navnesen 15</v>
      </c>
      <c r="G44" s="34" t="str">
        <f>""&amp;A16&amp;", "&amp;A18</f>
        <v>Navn Navnesen 14, Navn Navnesen 16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>
      <c r="A45" s="31" t="s">
        <v>66</v>
      </c>
      <c r="B45" s="10"/>
      <c r="C45" s="26"/>
      <c r="D45" s="26"/>
      <c r="E45" s="26"/>
      <c r="F45" s="33" t="s">
        <v>65</v>
      </c>
      <c r="G45" s="32"/>
      <c r="H45" s="33" t="s">
        <v>67</v>
      </c>
      <c r="I45" s="33" t="s">
        <v>21</v>
      </c>
      <c r="J45" s="26"/>
      <c r="K45" s="35" t="str">
        <f>A28&amp;", "&amp;A14</f>
        <v>Navn Navnesen 26, Navn Navnesen 12</v>
      </c>
      <c r="L45" s="33" t="s">
        <v>68</v>
      </c>
      <c r="M45" s="26"/>
      <c r="N45" s="26"/>
      <c r="O45" s="26"/>
      <c r="P45" s="26"/>
      <c r="Q45" s="26"/>
      <c r="R45" s="26"/>
      <c r="S45" s="26"/>
    </row>
    <row r="46" ht="16.5" customHeight="1"/>
    <row r="47" ht="18.0" customHeight="1">
      <c r="A47" s="36" t="s">
        <v>69</v>
      </c>
      <c r="B47" s="37"/>
      <c r="C47" s="37" t="str">
        <f t="shared" ref="C47:S47" si="38">TEXTJOIN(", ",TRUE,C35,C36,C37,C38,C39,C40,C41,C42)</f>
        <v>F1, K5, L11</v>
      </c>
      <c r="D47" s="37" t="str">
        <f t="shared" si="38"/>
        <v>F2, S3, JB5</v>
      </c>
      <c r="E47" s="37" t="str">
        <f t="shared" si="38"/>
        <v>V6, V7, L3, patr.prosjekt</v>
      </c>
      <c r="F47" s="37" t="str">
        <f t="shared" si="38"/>
        <v>S9, JB12, Baker (1-3)</v>
      </c>
      <c r="G47" s="37" t="str">
        <f t="shared" si="38"/>
        <v>V2, JB4</v>
      </c>
      <c r="H47" s="37" t="str">
        <f t="shared" si="38"/>
        <v>Baker (3-5)</v>
      </c>
      <c r="I47" s="37" t="str">
        <f t="shared" si="38"/>
        <v/>
      </c>
      <c r="J47" s="37" t="str">
        <f t="shared" si="38"/>
        <v/>
      </c>
      <c r="K47" s="37" t="str">
        <f t="shared" si="38"/>
        <v/>
      </c>
      <c r="L47" s="37" t="str">
        <f t="shared" si="38"/>
        <v/>
      </c>
      <c r="M47" s="37" t="str">
        <f t="shared" si="38"/>
        <v/>
      </c>
      <c r="N47" s="37" t="str">
        <f t="shared" si="38"/>
        <v/>
      </c>
      <c r="O47" s="37" t="str">
        <f t="shared" si="38"/>
        <v/>
      </c>
      <c r="P47" s="37" t="str">
        <f t="shared" si="38"/>
        <v/>
      </c>
      <c r="Q47" s="37" t="str">
        <f t="shared" si="38"/>
        <v/>
      </c>
      <c r="R47" s="37" t="str">
        <f t="shared" si="38"/>
        <v/>
      </c>
      <c r="S47" s="37" t="str">
        <f t="shared" si="38"/>
        <v/>
      </c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</row>
    <row r="48" ht="18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</row>
    <row r="49" ht="14.25" customHeight="1">
      <c r="A49" s="39"/>
      <c r="B49" s="39"/>
      <c r="C49" s="37" t="str">
        <f>TEXTJOIN(", ",TRUE,C45:S45)&amp;","</f>
        <v>Maren, Ole, A32, Navn Navnesen 15, Navn Navnesen 26, Navn Navnesen 12, A26,</v>
      </c>
      <c r="D49" s="40"/>
      <c r="E49" s="40"/>
      <c r="F49" s="40"/>
      <c r="G49" s="40"/>
      <c r="H49" s="40"/>
      <c r="I49" s="40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</row>
    <row r="50" ht="14.25" customHeight="1"/>
    <row r="51" ht="14.25" customHeight="1"/>
    <row r="52" ht="14.25" customHeight="1"/>
    <row r="53" ht="14.25" customHeight="1"/>
    <row r="54" ht="14.25" customHeight="1">
      <c r="C54" s="41"/>
    </row>
    <row r="55" ht="14.25" customHeight="1"/>
    <row r="56" ht="14.25" customHeight="1"/>
    <row r="57" ht="14.25" customHeight="1"/>
    <row r="58" ht="14.25" customHeight="1">
      <c r="B58" s="42"/>
    </row>
    <row r="59" ht="14.25" customHeight="1"/>
    <row r="60" ht="14.25" customHeight="1">
      <c r="B60" s="42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</sheetData>
  <mergeCells count="15">
    <mergeCell ref="A38:B38"/>
    <mergeCell ref="A39:B39"/>
    <mergeCell ref="A40:B40"/>
    <mergeCell ref="A41:B41"/>
    <mergeCell ref="A42:B42"/>
    <mergeCell ref="A43:B43"/>
    <mergeCell ref="A44:B44"/>
    <mergeCell ref="A45:B45"/>
    <mergeCell ref="A1:S1"/>
    <mergeCell ref="U1:AN1"/>
    <mergeCell ref="V2:W2"/>
    <mergeCell ref="A34:S34"/>
    <mergeCell ref="A35:B35"/>
    <mergeCell ref="A36:B36"/>
    <mergeCell ref="A37:B37"/>
  </mergeCells>
  <conditionalFormatting sqref="C45:S45">
    <cfRule type="notContainsBlanks" dxfId="0" priority="1">
      <formula>LEN(TRIM(C45))&gt;0</formula>
    </cfRule>
  </conditionalFormatting>
  <conditionalFormatting sqref="C45:S45">
    <cfRule type="notContainsBlanks" dxfId="0" priority="2">
      <formula>LEN(TRIM(C45))&gt;0</formula>
    </cfRule>
  </conditionalFormatting>
  <printOptions/>
  <pageMargins bottom="0.75" footer="0.0" header="0.0" left="0.7" right="0.7" top="0.75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2018-01-24T12:27:21Z</dcterms:created>
  <dc:creator>Ksenia Sazonova</dc:creator>
</cp:coreProperties>
</file>